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60" windowWidth="21840" windowHeight="7275" tabRatio="855" activeTab="1"/>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 r:id="rId10"/>
    <externalReference r:id="rId11"/>
  </externalReferences>
  <calcPr calcId="145621"/>
</workbook>
</file>

<file path=xl/calcChain.xml><?xml version="1.0" encoding="utf-8"?>
<calcChain xmlns="http://schemas.openxmlformats.org/spreadsheetml/2006/main">
  <c r="G6" i="26" l="1"/>
  <c r="F6" i="26"/>
  <c r="E6" i="26"/>
  <c r="G10" i="26"/>
  <c r="G9" i="26"/>
  <c r="G8" i="26"/>
  <c r="F10" i="26"/>
  <c r="F9" i="26"/>
  <c r="F8" i="26"/>
  <c r="E10" i="26"/>
  <c r="E9" i="26"/>
  <c r="E8" i="26"/>
  <c r="G48" i="16" l="1"/>
  <c r="G46" i="16"/>
  <c r="G44" i="16"/>
  <c r="G41" i="16"/>
  <c r="G39" i="16"/>
  <c r="G36" i="16"/>
  <c r="G33" i="16"/>
  <c r="G31" i="16"/>
  <c r="G29" i="16"/>
  <c r="G25" i="16"/>
  <c r="G23" i="16"/>
  <c r="G21" i="16"/>
  <c r="G19" i="16"/>
  <c r="G14" i="16"/>
  <c r="G10" i="16"/>
  <c r="G8" i="16"/>
  <c r="F48" i="16"/>
  <c r="F46" i="16"/>
  <c r="F44" i="16"/>
  <c r="F41" i="16"/>
  <c r="F39" i="16"/>
  <c r="F36" i="16"/>
  <c r="F33" i="16"/>
  <c r="F31" i="16"/>
  <c r="F29" i="16"/>
  <c r="F25" i="16"/>
  <c r="F23" i="16"/>
  <c r="F21" i="16"/>
  <c r="F19" i="16"/>
  <c r="F14" i="16"/>
  <c r="F10" i="16"/>
  <c r="F8" i="16"/>
  <c r="E48" i="16"/>
  <c r="E46" i="16"/>
  <c r="E44" i="16"/>
  <c r="E41" i="16"/>
  <c r="E39" i="16"/>
  <c r="E36" i="16"/>
  <c r="E33" i="16"/>
  <c r="E31" i="16"/>
  <c r="E29" i="16"/>
  <c r="E25" i="16"/>
  <c r="E23" i="16"/>
  <c r="E21" i="16"/>
  <c r="G6" i="16"/>
  <c r="F6" i="16"/>
  <c r="E19" i="16"/>
  <c r="E14" i="16"/>
  <c r="E10" i="16"/>
  <c r="E8" i="16"/>
  <c r="E6" i="16"/>
  <c r="F48" i="23" l="1"/>
  <c r="F46" i="23"/>
  <c r="F44" i="23"/>
  <c r="F41" i="23"/>
  <c r="F39" i="23"/>
  <c r="F36" i="23"/>
  <c r="F33" i="23"/>
  <c r="F31" i="23"/>
  <c r="F29" i="23"/>
  <c r="F25" i="23"/>
  <c r="F23" i="23"/>
  <c r="F20" i="23"/>
  <c r="F18" i="23"/>
  <c r="F14" i="23"/>
  <c r="F10" i="23"/>
  <c r="F8" i="23"/>
  <c r="E48" i="23"/>
  <c r="E46" i="23"/>
  <c r="E44" i="23"/>
  <c r="E41" i="23"/>
  <c r="E39" i="23"/>
  <c r="E36" i="23"/>
  <c r="E33" i="23"/>
  <c r="E31" i="23"/>
  <c r="E29" i="23"/>
  <c r="E25" i="23"/>
  <c r="E23" i="23"/>
  <c r="E20" i="23"/>
  <c r="E18" i="23"/>
  <c r="E14" i="23"/>
  <c r="E10" i="23"/>
  <c r="E8" i="23"/>
  <c r="D48" i="23" l="1"/>
  <c r="D46" i="23"/>
  <c r="D44" i="23"/>
  <c r="D41" i="23"/>
  <c r="D39" i="23"/>
  <c r="D36" i="23"/>
  <c r="D33" i="23"/>
  <c r="D31" i="23"/>
  <c r="D29" i="23"/>
  <c r="D25" i="23"/>
  <c r="D23" i="23"/>
  <c r="D20" i="23"/>
  <c r="D18" i="23"/>
  <c r="D14" i="23"/>
  <c r="D10" i="23"/>
  <c r="D8" i="23"/>
  <c r="C48" i="23"/>
  <c r="C46" i="23"/>
  <c r="C44" i="23"/>
  <c r="C41" i="23"/>
  <c r="C39" i="23"/>
  <c r="C36" i="23"/>
  <c r="C33" i="23"/>
  <c r="C31" i="23"/>
  <c r="C29" i="23"/>
  <c r="C25" i="23"/>
  <c r="C23" i="23"/>
  <c r="C20" i="23"/>
  <c r="C18" i="23"/>
  <c r="C14" i="23"/>
  <c r="C10" i="23"/>
  <c r="C8" i="23"/>
</calcChain>
</file>

<file path=xl/sharedStrings.xml><?xml version="1.0" encoding="utf-8"?>
<sst xmlns="http://schemas.openxmlformats.org/spreadsheetml/2006/main" count="342" uniqueCount="242">
  <si>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</si>
  <si>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</si>
  <si>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</si>
  <si>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</si>
  <si>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</si>
  <si>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</si>
  <si>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</si>
  <si>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</si>
  <si>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</si>
  <si>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</si>
  <si>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</si>
  <si>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</si>
  <si>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</si>
  <si>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</si>
  <si>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</si>
  <si>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</si>
  <si>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</si>
  <si>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</si>
  <si>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</si>
  <si>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</si>
  <si>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</si>
  <si>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</si>
  <si>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</si>
  <si>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</si>
  <si>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</si>
  <si>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</si>
  <si>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</si>
  <si>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</si>
  <si>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</si>
  <si>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</si>
  <si>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</si>
  <si>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</si>
  <si>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</si>
  <si>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</si>
  <si>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</si>
  <si>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</si>
  <si>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</si>
  <si>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</si>
  <si>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</si>
  <si>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</si>
  <si>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</si>
  <si>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</si>
  <si>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</si>
  <si>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</si>
  <si>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</si>
  <si>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</si>
  <si>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</si>
  <si>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</si>
  <si>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</si>
  <si>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</si>
  <si>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</si>
  <si>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</si>
  <si>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</si>
  <si>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</si>
  <si>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</si>
  <si>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</si>
  <si>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</si>
  <si>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</si>
  <si>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</si>
  <si>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</si>
  <si>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</si>
  <si>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</si>
  <si>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</si>
  <si>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</si>
  <si>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</si>
  <si>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</si>
  <si>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</si>
  <si>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</si>
  <si>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</si>
  <si>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</si>
  <si>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</si>
  <si>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</si>
  <si>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</si>
  <si>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</si>
  <si>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</si>
  <si>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</si>
  <si>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</si>
  <si>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</si>
  <si>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</si>
  <si>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</si>
  <si>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</si>
  <si>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</si>
  <si>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</si>
  <si>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</si>
  <si>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</si>
  <si>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</si>
  <si>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</si>
  <si>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</si>
  <si>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</si>
  <si>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</si>
  <si>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</si>
  <si>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</si>
  <si>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</si>
  <si>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</si>
  <si>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</si>
  <si>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</si>
  <si>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</si>
  <si>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</si>
  <si>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</si>
  <si>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</si>
  <si>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električnom energijom, plinom,</t>
  </si>
  <si>
    <t>air conditioning supply</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</si>
  <si>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</si>
  <si>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</si>
  <si>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</si>
  <si>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</si>
  <si>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</si>
  <si>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</si>
  <si>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Trgovinana veliko i na malo; popravak </t>
  </si>
  <si>
    <t xml:space="preserve">Wholesale and retail trade; repair </t>
  </si>
  <si>
    <t>motornih vozila i motocikla</t>
  </si>
  <si>
    <t>of motor vehicles and motorcycles</t>
  </si>
  <si>
    <t xml:space="preserve">Djelatnosti pružanja smještaja te </t>
  </si>
  <si>
    <t xml:space="preserve">Accomodation and food service </t>
  </si>
  <si>
    <t>activities</t>
  </si>
  <si>
    <t>Information and communication</t>
  </si>
  <si>
    <t xml:space="preserve">Stručne, naučne i tehničke </t>
  </si>
  <si>
    <t xml:space="preserve">Professional, scientific </t>
  </si>
  <si>
    <t>and technical activities</t>
  </si>
  <si>
    <t>Administrativne i pomoćne uslužne</t>
  </si>
  <si>
    <t xml:space="preserve">Djelatnosti zdravstvene zaštite </t>
  </si>
  <si>
    <t>i socijalne zaštite</t>
  </si>
  <si>
    <t>work¸activities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</si>
  <si>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</si>
  <si>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</si>
  <si>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</si>
  <si>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</si>
  <si>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</si>
  <si>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</si>
  <si>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</si>
  <si>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</si>
  <si>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</si>
  <si>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</si>
  <si>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</si>
  <si>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</si>
  <si>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</si>
  <si>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</si>
  <si>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</si>
  <si>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</si>
  <si>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</si>
  <si>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</si>
  <si>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</si>
  <si>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</si>
  <si>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</si>
  <si>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</si>
  <si>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</si>
  <si>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</si>
  <si>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</si>
  <si>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</si>
  <si>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</si>
  <si>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</si>
  <si>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</si>
  <si>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</si>
  <si>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</si>
  <si>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</si>
  <si>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</si>
  <si>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</si>
  <si>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</si>
  <si>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</si>
  <si>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</si>
  <si>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</si>
  <si>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</si>
  <si>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</si>
  <si>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</si>
  <si>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</si>
  <si>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</si>
  <si>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</si>
  <si>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</si>
  <si>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</si>
  <si>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</si>
  <si>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</si>
  <si>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</si>
  <si>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</si>
  <si>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</si>
  <si>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</si>
  <si>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</si>
  <si>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</si>
  <si>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</si>
  <si>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</si>
  <si>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</si>
  <si>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</si>
  <si>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</si>
  <si>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</si>
  <si>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</si>
  <si>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</si>
  <si>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</si>
  <si>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Information and communicion</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</si>
  <si>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</si>
  <si>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</si>
  <si>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</si>
  <si>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</si>
  <si>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</si>
  <si>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</si>
  <si>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</si>
  <si>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</si>
  <si>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</si>
  <si>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</si>
  <si>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</si>
  <si>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</si>
  <si>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</si>
  <si>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t xml:space="preserve">Tabela 1. OSNOVNE STRUKTURNO POSLOVNE VARIJABLE PREMA PODRUČJU KD BiH 2010 PREDUZEĆA/PODUZEĆA, 2021. </t>
  </si>
  <si>
    <t xml:space="preserve">Table 1. BASIC STRUCTURAL BUSINESS VARIABLES ACCORDING TO KD BiH 2010 SECTION OF ENTERPRISE, 2021 </t>
  </si>
  <si>
    <t xml:space="preserve">Tabela 2. OSNOVNE STRUKTURNO POSLOVNE VARIJABLE PREMA PREMA VELIČINI PREDUZEĆA/PODUZEĆA, 2021. </t>
  </si>
  <si>
    <t>Table 2. BASIC STRUCTURAL BUSINESS VARIABLES ACCORDING TO  SIZE OF ENTERPRISE, 2021</t>
  </si>
  <si>
    <t xml:space="preserve">Tabela 3. OSNOVNI STRUKTURNO POSLOVNI INDIKATORI PREMA VELIČINI PREDUZEĆA/PODUZEĆA, 2021. </t>
  </si>
  <si>
    <t>Table 3. BASIC STRUCTURAL BUSINESS INDICATORS ACCORDING TO SIZE OF ENTERPRISE, 2021</t>
  </si>
  <si>
    <t xml:space="preserve">Tabela 4. OSNOVNI STRUKTURNO POSLOVNI INDIKATORI PREMA PODRUČJU KD BiH 2010 PREDUZEĆA/PODUZEĆA, 2021. </t>
  </si>
  <si>
    <t>Table 4. BASIC STRUCTURAL BUSINESS INDICATORS ACCORDING TO THE KD BiH 2010 SECTION OF ENTERPRISE, 2021</t>
  </si>
  <si>
    <t>Tabela 5. UČEŠĆE OSNOVNIH STRUKTURNO POSLOVNIH VARIJABLI PO PODRUČJIMA KD BiH 2010, 2021.</t>
  </si>
  <si>
    <t>Table 5. SHARE OF BASIC STRUCTURAL BUSINESS VARIABLES ACCORDING TO KD BiH 2010 SECTIONS, 2021</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</si>
  <si>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</si>
  <si>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</si>
  <si>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</si>
  <si>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Od 2021. kao referentne godine Strukturne poslovne statistike u F BiH se proizvode u skladu sa zahtjevima nove EU regulative za poslovne statistike.</t>
  </si>
  <si>
    <t>Grafikon 1.  Struktura broja zaposlenih u ukupno posmatranim djelatnostima, 2021</t>
  </si>
  <si>
    <t>Chart 1. Structure of number of persons employed in total of observation activities, 2021</t>
  </si>
  <si>
    <t>Grafikon 2. Struktura dodane vrijednosti po troškovima proizvodnih faktora/čimbenika u ukupno posmatranim djelatnostima, 2021</t>
  </si>
  <si>
    <t>Chart 2. Structure of value added at factor cost in total of observation activities, 2021</t>
  </si>
  <si>
    <t>Grafikon 3. Struktura broja zaposlenih prema veličini preduzeća/poduzeća, 2021</t>
  </si>
  <si>
    <t>Chart 3. Structure of number of persons employed by size of enterprise, 2021</t>
  </si>
  <si>
    <t>Grafikon 4. Struktura dodane vrijednosti prema veličini preduzeća/poduzeća, 2021</t>
  </si>
  <si>
    <t>Chart 4. Structure of value added at factor cost by size of enterprise, 2021</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</si>
  <si>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</si>
  <si>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</si>
  <si>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</si>
  <si>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</si>
  <si>
    <t xml:space="preserve">B </t>
  </si>
  <si>
    <t xml:space="preserve">F </t>
  </si>
  <si>
    <t xml:space="preserve">G </t>
  </si>
  <si>
    <t xml:space="preserve">H </t>
  </si>
  <si>
    <t xml:space="preserve">J </t>
  </si>
  <si>
    <t xml:space="preserve">J  </t>
  </si>
  <si>
    <t xml:space="preserve">P </t>
  </si>
  <si>
    <t xml:space="preserve">From 2021. as a reference year, Structural Business Statistics in F BiH are produced in accordance with the requirements of the new EU Regulation for Business Statistics. </t>
  </si>
  <si>
    <t>Promet obuhvata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</si>
  <si>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Broj zaposlenih lica/osoba isključuje radnu snagu angažiranu putem agencija za zapošljavanje ili posredovanje u zapošljavanju.</t>
  </si>
  <si>
    <r>
      <t>Obuhvaćena su aktivna preduzeća</t>
    </r>
    <r>
      <rPr>
        <b/>
        <sz val="10"/>
        <color indexed="8"/>
        <rFont val="Arial Narrow"/>
        <family val="2"/>
        <charset val="238"/>
      </rPr>
      <t>/</t>
    </r>
    <r>
      <rPr>
        <sz val="10"/>
        <color indexed="8"/>
        <rFont val="Arial Narrow"/>
        <family val="2"/>
        <charset val="238"/>
      </rPr>
      <t>poduzeća koja su, prema glavnoj djelatnosti, registrovana/registrirana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</si>
  <si>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t xml:space="preserve">Mining and quarrying                </t>
  </si>
  <si>
    <t>work activities</t>
  </si>
  <si>
    <t>Art,entertainment and recreation</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</si>
  <si>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zaposlenih, dok se za preduzeća/poduzeća sa manje od 20 zaposlenih koriste raspoloživi statistički podaci.</t>
    </r>
  </si>
  <si>
    <r>
      <t>Broj preduzeća</t>
    </r>
    <r>
      <rPr>
        <b/>
        <sz val="10"/>
        <color indexed="8"/>
        <rFont val="Arial Narrow"/>
        <family val="2"/>
        <charset val="238"/>
      </rPr>
      <t>/</t>
    </r>
    <r>
      <rPr>
        <sz val="10"/>
        <color indexed="8"/>
        <rFont val="Arial Narrow"/>
        <family val="2"/>
        <charset val="238"/>
      </rPr>
      <t>poduzeća obuhvata sva preduzeća</t>
    </r>
    <r>
      <rPr>
        <b/>
        <sz val="10"/>
        <color indexed="8"/>
        <rFont val="Arial Narrow"/>
        <family val="2"/>
        <charset val="238"/>
      </rPr>
      <t>/</t>
    </r>
    <r>
      <rPr>
        <sz val="10"/>
        <color indexed="8"/>
        <rFont val="Arial Narrow"/>
        <family val="2"/>
        <charset val="238"/>
      </rPr>
      <t>poduzeća koja se bave tržišnom proizvodnjom i koja su registrovana/registrirana u statističkom poslovnom registru u populaciju koja je predmet posmatranja. Ovaj broj se koriguje/korigira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kojem vremenskom periodu tokom/tijekom referentne godine. Isključuju se sve privremeno neaktivne (uspavane) ili stvarno neaktivne jedinice.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</si>
</sst>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17">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0" fontId="37" fillId="0" borderId="0" xfId="0" applyFont="1" applyAlignment="1">
      <alignment horizontal="center"/>
    </xf>
    <xf numFmtId="0" fontId="19" fillId="0" borderId="0" xfId="0" applyFont="1" applyAlignment="1">
      <alignment vertical="top"/>
    </xf>
    <xf numFmtId="0" fontId="21"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right" vertical="top" wrapTex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24" fillId="0" borderId="10" xfId="0" applyNumberFormat="1" applyFont="1" applyFill="1" applyBorder="1" applyAlignment="1">
      <alignment horizontal="center" vertical="center" wrapTex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0" fontId="19" fillId="0" borderId="0" xfId="0" applyFont="1" applyBorder="1" applyAlignment="1">
      <alignment vertical="center"/>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0" fontId="17" fillId="0" borderId="0" xfId="0" applyFont="1" applyFill="1" applyAlignment="1">
      <alignment vertical="center"/>
    </xf>
    <xf numFmtId="3" fontId="17" fillId="0" borderId="0" xfId="0" applyNumberFormat="1" applyFont="1" applyFill="1" applyAlignment="1">
      <alignment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1" fillId="0" borderId="0" xfId="0" applyFont="1" applyFill="1"/>
    <xf numFmtId="3" fontId="11" fillId="0" borderId="0" xfId="0" applyNumberFormat="1" applyFont="1" applyFill="1"/>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4" fontId="19" fillId="0" borderId="0" xfId="0" applyNumberFormat="1" applyFont="1" applyFill="1" applyAlignment="1">
      <alignment vertical="center"/>
    </xf>
    <xf numFmtId="0" fontId="37" fillId="0" borderId="0" xfId="0" applyFont="1" applyFill="1" applyAlignment="1">
      <alignment horizontal="center"/>
    </xf>
    <xf numFmtId="0" fontId="37" fillId="0" borderId="11" xfId="0" applyFont="1" applyFill="1" applyBorder="1" applyAlignment="1">
      <alignment horizontal="center"/>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0" fontId="19" fillId="4" borderId="0" xfId="0" applyFont="1" applyFill="1"/>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13" fillId="0" borderId="0" xfId="0" applyNumberFormat="1" applyFont="1" applyFill="1" applyAlignment="1">
      <alignment horizontal="right"/>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164" fontId="14" fillId="0" borderId="0" xfId="0" applyNumberFormat="1" applyFont="1" applyFill="1" applyBorder="1" applyAlignment="1">
      <alignment horizontal="center" wrapText="1"/>
    </xf>
    <xf numFmtId="164" fontId="14" fillId="0" borderId="11" xfId="0" applyNumberFormat="1" applyFont="1" applyFill="1" applyBorder="1" applyAlignment="1">
      <alignment horizontal="center" vertical="top"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24" fillId="0" borderId="6" xfId="0" applyNumberFormat="1" applyFont="1" applyFill="1" applyBorder="1" applyAlignment="1">
      <alignment horizontal="center" vertical="center" wrapText="1"/>
    </xf>
    <xf numFmtId="3" fontId="40" fillId="0" borderId="0" xfId="0" applyNumberFormat="1" applyFont="1" applyFill="1" applyAlignment="1">
      <alignment horizontal="center"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3" fontId="19" fillId="0" borderId="0" xfId="0" applyNumberFormat="1" applyFont="1" applyFill="1" applyBorder="1" applyAlignment="1">
      <alignment horizontal="left"/>
    </xf>
    <xf numFmtId="3" fontId="13" fillId="0" borderId="0" xfId="0" applyNumberFormat="1" applyFont="1" applyFill="1" applyBorder="1" applyAlignment="1">
      <alignment horizontal="left" vertical="center"/>
    </xf>
    <xf numFmtId="3" fontId="13" fillId="0" borderId="0" xfId="0" applyNumberFormat="1" applyFont="1" applyFill="1" applyBorder="1" applyAlignment="1">
      <alignment horizontal="left"/>
    </xf>
    <xf numFmtId="3" fontId="12" fillId="0" borderId="0" xfId="0" applyNumberFormat="1" applyFont="1" applyFill="1" applyBorder="1" applyAlignment="1">
      <alignment horizontal="left" vertical="center"/>
    </xf>
    <xf numFmtId="3" fontId="24" fillId="0" borderId="0" xfId="2" applyNumberFormat="1" applyFont="1" applyFill="1" applyBorder="1" applyAlignment="1">
      <alignment horizontal="left" wrapText="1"/>
    </xf>
    <xf numFmtId="0" fontId="13" fillId="0" borderId="0" xfId="2" applyFont="1" applyFill="1" applyBorder="1" applyAlignment="1">
      <alignment horizontal="left" wrapText="1"/>
    </xf>
    <xf numFmtId="0" fontId="14" fillId="0" borderId="0" xfId="2" applyFont="1" applyFill="1" applyBorder="1" applyAlignment="1">
      <alignment horizontal="left" wrapText="1"/>
    </xf>
    <xf numFmtId="0" fontId="14" fillId="0" borderId="0" xfId="0" applyFont="1" applyFill="1" applyAlignment="1">
      <alignment horizontal="left"/>
    </xf>
    <xf numFmtId="0" fontId="15" fillId="0" borderId="0" xfId="0" applyFont="1" applyFill="1" applyAlignment="1">
      <alignment horizontal="left"/>
    </xf>
    <xf numFmtId="0" fontId="23" fillId="2" borderId="0" xfId="0" applyNumberFormat="1" applyFont="1" applyFill="1" applyBorder="1" applyAlignment="1">
      <alignment horizontal="left" vertical="top" wrapText="1"/>
    </xf>
    <xf numFmtId="0" fontId="43" fillId="2" borderId="0" xfId="0" applyNumberFormat="1" applyFont="1" applyFill="1" applyBorder="1" applyAlignment="1">
      <alignment horizontal="left" vertical="top" wrapText="1"/>
    </xf>
    <xf numFmtId="0" fontId="22" fillId="0" borderId="0" xfId="0" applyFont="1"/>
    <xf numFmtId="3" fontId="24" fillId="0" borderId="6" xfId="0" applyNumberFormat="1" applyFont="1" applyFill="1" applyBorder="1" applyAlignment="1">
      <alignment horizontal="center" vertical="center" wrapText="1"/>
    </xf>
    <xf numFmtId="3" fontId="21" fillId="0" borderId="0" xfId="0" applyNumberFormat="1" applyFont="1" applyFill="1" applyAlignment="1">
      <alignment vertical="top"/>
    </xf>
    <xf numFmtId="0" fontId="19" fillId="0" borderId="0" xfId="0" applyFont="1" applyFill="1" applyAlignment="1">
      <alignment horizontal="center"/>
    </xf>
    <xf numFmtId="3" fontId="19" fillId="0" borderId="0" xfId="0" applyNumberFormat="1" applyFont="1" applyFill="1" applyAlignment="1">
      <alignment horizontal="right"/>
    </xf>
    <xf numFmtId="164" fontId="20" fillId="0" borderId="0" xfId="0" applyNumberFormat="1" applyFont="1" applyFill="1" applyBorder="1" applyAlignment="1">
      <alignment horizontal="center"/>
    </xf>
    <xf numFmtId="164" fontId="21" fillId="0" borderId="0" xfId="6" applyNumberFormat="1" applyFont="1" applyFill="1" applyBorder="1" applyAlignment="1">
      <alignment horizontal="center" wrapText="1"/>
    </xf>
    <xf numFmtId="164" fontId="20" fillId="0" borderId="11" xfId="6" applyNumberFormat="1" applyFont="1" applyFill="1" applyBorder="1" applyAlignment="1">
      <alignment horizontal="center" wrapText="1"/>
    </xf>
    <xf numFmtId="164" fontId="20" fillId="0" borderId="11" xfId="0" applyNumberFormat="1" applyFont="1" applyFill="1" applyBorder="1" applyAlignment="1">
      <alignment horizontal="center"/>
    </xf>
    <xf numFmtId="3" fontId="20" fillId="0" borderId="0" xfId="5" applyNumberFormat="1" applyFont="1" applyFill="1" applyBorder="1" applyAlignment="1">
      <alignment horizontal="center" wrapText="1"/>
    </xf>
    <xf numFmtId="3" fontId="21" fillId="0" borderId="0" xfId="5" applyNumberFormat="1" applyFont="1" applyFill="1" applyBorder="1" applyAlignment="1">
      <alignment horizontal="center" wrapText="1"/>
    </xf>
    <xf numFmtId="3" fontId="16" fillId="0" borderId="0" xfId="0" applyNumberFormat="1" applyFont="1" applyFill="1" applyAlignment="1">
      <alignment horizontal="left" vertical="center"/>
    </xf>
    <xf numFmtId="3" fontId="16" fillId="0" borderId="0" xfId="0" applyNumberFormat="1" applyFont="1" applyFill="1" applyAlignment="1">
      <alignment horizontal="left"/>
    </xf>
    <xf numFmtId="3" fontId="46" fillId="0" borderId="0" xfId="0" applyNumberFormat="1" applyFont="1" applyFill="1" applyAlignment="1">
      <alignment horizontal="left"/>
    </xf>
    <xf numFmtId="3" fontId="16" fillId="0" borderId="0" xfId="0" applyNumberFormat="1" applyFont="1" applyFill="1" applyBorder="1" applyAlignment="1">
      <alignment horizontal="left" wrapText="1"/>
    </xf>
    <xf numFmtId="0" fontId="46" fillId="0" borderId="0" xfId="0" applyFont="1" applyFill="1" applyBorder="1" applyAlignment="1">
      <alignment horizontal="left" vertical="center"/>
    </xf>
    <xf numFmtId="3" fontId="20" fillId="0" borderId="11" xfId="0" applyNumberFormat="1" applyFont="1" applyFill="1" applyBorder="1" applyAlignment="1">
      <alignment vertical="center"/>
    </xf>
    <xf numFmtId="3" fontId="20" fillId="0" borderId="11" xfId="0" applyNumberFormat="1" applyFont="1" applyFill="1" applyBorder="1" applyAlignment="1"/>
    <xf numFmtId="3" fontId="20" fillId="0" borderId="11" xfId="0" applyNumberFormat="1" applyFont="1" applyFill="1" applyBorder="1" applyAlignment="1">
      <alignment wrapText="1"/>
    </xf>
    <xf numFmtId="3" fontId="19" fillId="0" borderId="11" xfId="0" applyNumberFormat="1" applyFont="1" applyFill="1" applyBorder="1" applyAlignment="1">
      <alignment vertical="center" wrapText="1"/>
    </xf>
    <xf numFmtId="3" fontId="41" fillId="0" borderId="8" xfId="0" applyNumberFormat="1" applyFont="1" applyFill="1" applyBorder="1" applyAlignment="1">
      <alignment horizontal="left" vertical="center" wrapText="1"/>
    </xf>
    <xf numFmtId="3" fontId="19" fillId="0" borderId="0" xfId="0" applyNumberFormat="1" applyFont="1" applyFill="1" applyAlignment="1">
      <alignment horizontal="center"/>
    </xf>
    <xf numFmtId="3" fontId="22" fillId="0" borderId="8" xfId="0" applyNumberFormat="1" applyFont="1" applyFill="1" applyBorder="1" applyAlignment="1">
      <alignment horizontal="center"/>
    </xf>
    <xf numFmtId="3" fontId="19" fillId="0" borderId="8" xfId="0" applyNumberFormat="1" applyFont="1" applyFill="1" applyBorder="1" applyAlignment="1">
      <alignment horizontal="center"/>
    </xf>
    <xf numFmtId="3" fontId="21" fillId="0" borderId="0" xfId="0" applyNumberFormat="1" applyFont="1" applyFill="1" applyBorder="1" applyAlignment="1">
      <alignment horizontal="center"/>
    </xf>
    <xf numFmtId="3" fontId="19" fillId="0" borderId="0" xfId="0" applyNumberFormat="1" applyFont="1" applyFill="1" applyBorder="1" applyAlignment="1">
      <alignment horizontal="center"/>
    </xf>
    <xf numFmtId="3" fontId="19" fillId="0" borderId="11" xfId="0" applyNumberFormat="1" applyFont="1" applyFill="1" applyBorder="1" applyAlignment="1">
      <alignment horizontal="center"/>
    </xf>
    <xf numFmtId="3" fontId="20" fillId="0" borderId="8" xfId="0" applyNumberFormat="1" applyFont="1" applyFill="1" applyBorder="1" applyAlignment="1">
      <alignment horizontal="center"/>
    </xf>
    <xf numFmtId="3" fontId="21" fillId="0" borderId="0" xfId="0" applyNumberFormat="1" applyFont="1" applyFill="1" applyAlignment="1">
      <alignment horizontal="center"/>
    </xf>
    <xf numFmtId="3" fontId="20" fillId="0" borderId="0" xfId="0" applyNumberFormat="1" applyFont="1" applyFill="1" applyBorder="1" applyAlignment="1">
      <alignment horizontal="center"/>
    </xf>
    <xf numFmtId="3" fontId="20" fillId="0" borderId="11" xfId="0" applyNumberFormat="1" applyFont="1" applyFill="1" applyBorder="1" applyAlignment="1">
      <alignment horizontal="center"/>
    </xf>
    <xf numFmtId="3" fontId="20" fillId="0" borderId="8" xfId="0" applyNumberFormat="1" applyFont="1" applyFill="1" applyBorder="1" applyAlignment="1">
      <alignment horizontal="center" wrapText="1"/>
    </xf>
    <xf numFmtId="3" fontId="20" fillId="0" borderId="11" xfId="0" applyNumberFormat="1" applyFont="1" applyFill="1" applyBorder="1" applyAlignment="1">
      <alignment horizontal="center" wrapText="1"/>
    </xf>
    <xf numFmtId="3" fontId="19" fillId="0" borderId="8" xfId="0" applyNumberFormat="1" applyFont="1" applyFill="1" applyBorder="1" applyAlignment="1">
      <alignment horizontal="center" wrapText="1"/>
    </xf>
    <xf numFmtId="3" fontId="40" fillId="0" borderId="0" xfId="3" applyNumberFormat="1" applyFont="1" applyFill="1" applyBorder="1" applyAlignment="1">
      <alignment horizontal="left" vertical="center" wrapText="1"/>
    </xf>
    <xf numFmtId="3" fontId="41" fillId="0" borderId="0" xfId="0" applyNumberFormat="1" applyFont="1" applyFill="1" applyBorder="1" applyAlignment="1">
      <alignment horizontal="left" vertical="center" wrapText="1"/>
    </xf>
    <xf numFmtId="3" fontId="22" fillId="0" borderId="8" xfId="0" applyNumberFormat="1" applyFont="1" applyFill="1" applyBorder="1" applyAlignment="1">
      <alignment horizontal="center" vertical="center"/>
    </xf>
    <xf numFmtId="3" fontId="22" fillId="0" borderId="0" xfId="0" applyNumberFormat="1" applyFont="1" applyFill="1" applyBorder="1" applyAlignment="1">
      <alignment horizontal="center" vertical="center"/>
    </xf>
    <xf numFmtId="3" fontId="22" fillId="0" borderId="11" xfId="0" applyNumberFormat="1" applyFont="1" applyFill="1" applyBorder="1" applyAlignment="1">
      <alignment horizontal="center" vertical="center"/>
    </xf>
    <xf numFmtId="3" fontId="20" fillId="0" borderId="8" xfId="5" applyNumberFormat="1" applyFont="1" applyFill="1" applyBorder="1" applyAlignment="1">
      <alignment horizontal="center" wrapText="1"/>
    </xf>
    <xf numFmtId="3" fontId="20" fillId="0" borderId="11" xfId="5" applyNumberFormat="1" applyFont="1" applyFill="1" applyBorder="1" applyAlignment="1">
      <alignment horizontal="center" wrapText="1"/>
    </xf>
    <xf numFmtId="3" fontId="21" fillId="0" borderId="11" xfId="5" applyNumberFormat="1" applyFont="1" applyFill="1" applyBorder="1" applyAlignment="1">
      <alignment horizontal="center" wrapText="1"/>
    </xf>
    <xf numFmtId="3" fontId="41" fillId="0" borderId="0" xfId="0" applyNumberFormat="1" applyFont="1" applyFill="1" applyBorder="1" applyAlignment="1">
      <alignment horizontal="left" vertical="top" wrapText="1"/>
    </xf>
    <xf numFmtId="3" fontId="40" fillId="0" borderId="0" xfId="3" applyNumberFormat="1" applyFont="1" applyFill="1" applyBorder="1" applyAlignment="1">
      <alignment horizontal="left" wrapText="1"/>
    </xf>
    <xf numFmtId="3" fontId="40" fillId="0" borderId="0" xfId="3" applyNumberFormat="1" applyFont="1" applyFill="1" applyBorder="1" applyAlignment="1">
      <alignment horizontal="left"/>
    </xf>
    <xf numFmtId="3" fontId="22" fillId="0" borderId="0" xfId="0" applyNumberFormat="1" applyFont="1" applyAlignment="1">
      <alignment horizontal="center" vertical="center"/>
    </xf>
    <xf numFmtId="164" fontId="24" fillId="0" borderId="0" xfId="0" applyNumberFormat="1" applyFont="1" applyFill="1" applyBorder="1" applyAlignment="1">
      <alignment horizontal="center" vertical="center" wrapText="1"/>
    </xf>
    <xf numFmtId="164" fontId="24" fillId="0" borderId="11" xfId="0" applyNumberFormat="1" applyFont="1" applyFill="1" applyBorder="1" applyAlignment="1">
      <alignment horizontal="center" vertical="center" wrapText="1"/>
    </xf>
    <xf numFmtId="3" fontId="14" fillId="0" borderId="0" xfId="0" applyNumberFormat="1" applyFont="1" applyFill="1" applyBorder="1" applyAlignment="1">
      <alignment horizontal="center" wrapText="1"/>
    </xf>
    <xf numFmtId="3" fontId="19" fillId="0" borderId="0" xfId="0" applyNumberFormat="1" applyFont="1" applyFill="1" applyBorder="1" applyAlignment="1">
      <alignment horizontal="center" vertical="top"/>
    </xf>
    <xf numFmtId="3" fontId="20" fillId="0" borderId="0" xfId="6" applyNumberFormat="1" applyFont="1" applyFill="1" applyBorder="1" applyAlignment="1">
      <alignment horizontal="center" vertical="center" wrapText="1"/>
    </xf>
    <xf numFmtId="3" fontId="21" fillId="0" borderId="0" xfId="6"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19" fillId="0" borderId="8" xfId="0" applyFont="1" applyBorder="1" applyAlignment="1">
      <alignment horizontal="center" vertical="top"/>
    </xf>
    <xf numFmtId="0" fontId="19" fillId="0" borderId="0" xfId="0" applyFont="1" applyBorder="1" applyAlignment="1">
      <alignment horizontal="center" vertical="top"/>
    </xf>
    <xf numFmtId="0" fontId="19" fillId="0" borderId="11" xfId="0" applyFont="1" applyFill="1" applyBorder="1" applyAlignment="1">
      <alignment horizontal="center" vertical="top"/>
    </xf>
    <xf numFmtId="164" fontId="44" fillId="0" borderId="8"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164" fontId="44" fillId="0" borderId="0" xfId="6" applyNumberFormat="1" applyFont="1" applyFill="1" applyBorder="1" applyAlignment="1">
      <alignment horizontal="center" vertical="center" wrapText="1"/>
    </xf>
    <xf numFmtId="164" fontId="44" fillId="0" borderId="11" xfId="6" applyNumberFormat="1" applyFont="1" applyFill="1" applyBorder="1" applyAlignment="1">
      <alignment horizontal="center" vertical="center" wrapText="1"/>
    </xf>
    <xf numFmtId="164" fontId="21" fillId="0" borderId="8" xfId="6" applyNumberFormat="1" applyFont="1" applyFill="1" applyBorder="1" applyAlignment="1">
      <alignment horizontal="center" vertical="center" wrapText="1"/>
    </xf>
    <xf numFmtId="164" fontId="21" fillId="0" borderId="0" xfId="6" applyNumberFormat="1" applyFont="1" applyFill="1" applyBorder="1" applyAlignment="1">
      <alignment horizontal="center" vertical="center" wrapText="1"/>
    </xf>
    <xf numFmtId="165" fontId="21" fillId="0" borderId="0" xfId="6" applyNumberFormat="1" applyFont="1" applyFill="1" applyBorder="1" applyAlignment="1">
      <alignment horizontal="center" vertical="center" wrapText="1"/>
    </xf>
    <xf numFmtId="165" fontId="21" fillId="0" borderId="11" xfId="6" applyNumberFormat="1" applyFont="1" applyFill="1" applyBorder="1" applyAlignment="1">
      <alignment horizontal="center" vertical="center" wrapText="1"/>
    </xf>
    <xf numFmtId="164" fontId="44" fillId="0" borderId="8" xfId="6" applyNumberFormat="1" applyFont="1" applyFill="1" applyBorder="1" applyAlignment="1">
      <alignment horizontal="center" vertical="center" wrapText="1"/>
    </xf>
    <xf numFmtId="0" fontId="19" fillId="0" borderId="8" xfId="0" applyFont="1" applyFill="1" applyBorder="1" applyAlignment="1">
      <alignment horizontal="center" vertical="top"/>
    </xf>
    <xf numFmtId="0" fontId="19" fillId="0" borderId="0" xfId="0" applyFont="1" applyFill="1" applyBorder="1" applyAlignment="1">
      <alignment horizontal="center" vertical="top"/>
    </xf>
    <xf numFmtId="164" fontId="19" fillId="0" borderId="8" xfId="0" applyNumberFormat="1" applyFont="1" applyFill="1" applyBorder="1" applyAlignment="1">
      <alignment horizontal="center" vertical="top"/>
    </xf>
    <xf numFmtId="164" fontId="19" fillId="0" borderId="0" xfId="0" applyNumberFormat="1" applyFont="1" applyFill="1" applyBorder="1" applyAlignment="1">
      <alignment horizontal="center" vertical="top"/>
    </xf>
    <xf numFmtId="164" fontId="19" fillId="0" borderId="11" xfId="0" applyNumberFormat="1" applyFont="1" applyFill="1" applyBorder="1" applyAlignment="1">
      <alignment horizontal="center" vertical="top"/>
    </xf>
    <xf numFmtId="164" fontId="21" fillId="0" borderId="8" xfId="6" applyNumberFormat="1" applyFont="1" applyFill="1" applyBorder="1" applyAlignment="1">
      <alignment horizontal="center" vertical="top" wrapText="1"/>
    </xf>
    <xf numFmtId="164" fontId="21" fillId="0" borderId="0" xfId="6" applyNumberFormat="1" applyFont="1" applyFill="1" applyBorder="1" applyAlignment="1">
      <alignment horizontal="center" vertical="top" wrapText="1"/>
    </xf>
    <xf numFmtId="165" fontId="21" fillId="0" borderId="0" xfId="6" applyNumberFormat="1" applyFont="1" applyFill="1" applyBorder="1" applyAlignment="1">
      <alignment horizontal="center" vertical="top" wrapText="1"/>
    </xf>
    <xf numFmtId="165" fontId="21" fillId="0" borderId="11" xfId="6" applyNumberFormat="1" applyFont="1" applyFill="1" applyBorder="1" applyAlignment="1">
      <alignment horizontal="center" vertical="top" wrapText="1"/>
    </xf>
    <xf numFmtId="164" fontId="15" fillId="0" borderId="0" xfId="0" applyNumberFormat="1" applyFont="1" applyFill="1" applyAlignment="1">
      <alignment horizontal="center"/>
    </xf>
    <xf numFmtId="164" fontId="15" fillId="0" borderId="11" xfId="0" applyNumberFormat="1" applyFont="1" applyFill="1" applyBorder="1" applyAlignment="1">
      <alignment horizontal="center"/>
    </xf>
    <xf numFmtId="0" fontId="37" fillId="0" borderId="0" xfId="0" applyFont="1" applyFill="1" applyAlignment="1">
      <alignment horizontal="left"/>
    </xf>
    <xf numFmtId="3" fontId="22" fillId="0" borderId="0" xfId="0" applyNumberFormat="1" applyFont="1" applyFill="1" applyAlignment="1">
      <alignment horizontal="center" vertical="center"/>
    </xf>
    <xf numFmtId="164" fontId="23" fillId="0" borderId="8" xfId="6" applyNumberFormat="1" applyFont="1" applyFill="1" applyBorder="1" applyAlignment="1">
      <alignment horizontal="center" vertical="center" wrapText="1"/>
    </xf>
    <xf numFmtId="164" fontId="23" fillId="0" borderId="0" xfId="6" applyNumberFormat="1" applyFont="1" applyFill="1" applyBorder="1" applyAlignment="1">
      <alignment horizontal="center" vertical="center" wrapText="1"/>
    </xf>
    <xf numFmtId="164" fontId="23" fillId="0" borderId="11" xfId="6" applyNumberFormat="1" applyFont="1" applyFill="1" applyBorder="1" applyAlignment="1">
      <alignment horizontal="center" vertical="center" wrapText="1"/>
    </xf>
    <xf numFmtId="0" fontId="16" fillId="0" borderId="0" xfId="4" applyFont="1" applyFill="1" applyBorder="1" applyAlignment="1">
      <alignment horizontal="left" wrapText="1"/>
    </xf>
    <xf numFmtId="3" fontId="41" fillId="0" borderId="0" xfId="0" applyNumberFormat="1" applyFont="1" applyFill="1" applyBorder="1" applyAlignment="1">
      <alignment horizontal="left" wrapText="1"/>
    </xf>
    <xf numFmtId="3" fontId="16" fillId="0" borderId="0" xfId="4" applyNumberFormat="1" applyFont="1" applyFill="1" applyBorder="1" applyAlignment="1">
      <alignment horizontal="left" wrapText="1"/>
    </xf>
    <xf numFmtId="0" fontId="16" fillId="0" borderId="0" xfId="3" applyFont="1" applyFill="1" applyBorder="1" applyAlignment="1">
      <alignment horizontal="left" wrapText="1"/>
    </xf>
    <xf numFmtId="0" fontId="46" fillId="0" borderId="0" xfId="0" applyFont="1" applyFill="1" applyAlignment="1">
      <alignment horizontal="left" wrapText="1"/>
    </xf>
    <xf numFmtId="3" fontId="16" fillId="0" borderId="0" xfId="3" applyNumberFormat="1" applyFont="1" applyFill="1" applyBorder="1" applyAlignment="1">
      <alignment horizontal="left" wrapText="1"/>
    </xf>
    <xf numFmtId="0" fontId="14" fillId="0" borderId="11" xfId="4" applyFont="1" applyFill="1" applyBorder="1" applyAlignment="1">
      <alignment horizontal="left" wrapText="1"/>
    </xf>
    <xf numFmtId="0" fontId="43" fillId="0" borderId="0" xfId="0" applyFont="1" applyFill="1" applyAlignment="1">
      <alignment horizontal="left"/>
    </xf>
    <xf numFmtId="0" fontId="42" fillId="0" borderId="0" xfId="0" applyFont="1" applyFill="1" applyAlignment="1">
      <alignment horizontal="left"/>
    </xf>
    <xf numFmtId="0" fontId="42" fillId="0" borderId="0" xfId="0" applyFont="1" applyFill="1" applyAlignment="1">
      <alignment horizontal="left" wrapText="1"/>
    </xf>
    <xf numFmtId="0" fontId="42" fillId="0" borderId="0" xfId="0" applyNumberFormat="1" applyFont="1" applyFill="1" applyBorder="1" applyAlignment="1">
      <alignment horizontal="left" wrapText="1"/>
    </xf>
    <xf numFmtId="0" fontId="19" fillId="0" borderId="0" xfId="0" applyFont="1" applyFill="1" applyAlignment="1">
      <alignment horizontal="left"/>
    </xf>
    <xf numFmtId="0" fontId="23" fillId="0" borderId="0" xfId="0" applyFont="1" applyAlignment="1">
      <alignment horizontal="left"/>
    </xf>
    <xf numFmtId="0" fontId="23" fillId="0" borderId="0" xfId="0" applyFont="1" applyFill="1" applyAlignment="1">
      <alignment horizontal="left"/>
    </xf>
    <xf numFmtId="0" fontId="21" fillId="0" borderId="0" xfId="0" applyNumberFormat="1" applyFont="1" applyFill="1" applyBorder="1" applyAlignment="1">
      <alignment horizontal="left" wrapText="1"/>
    </xf>
    <xf numFmtId="0" fontId="19" fillId="0" borderId="11" xfId="0" applyFont="1" applyBorder="1" applyAlignment="1"/>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5" fillId="0" borderId="0" xfId="0" applyNumberFormat="1" applyFont="1" applyFill="1" applyBorder="1" applyAlignment="1">
      <alignment horizontal="center"/>
    </xf>
    <xf numFmtId="3" fontId="20" fillId="0" borderId="0" xfId="6" applyNumberFormat="1" applyFont="1" applyFill="1" applyBorder="1" applyAlignment="1">
      <alignment horizontal="center" wrapText="1"/>
    </xf>
    <xf numFmtId="3" fontId="14" fillId="0" borderId="11" xfId="4" applyNumberFormat="1" applyFont="1" applyFill="1" applyBorder="1" applyAlignment="1">
      <alignment horizontal="left" wrapText="1"/>
    </xf>
    <xf numFmtId="0" fontId="14" fillId="0" borderId="11" xfId="3" applyFont="1" applyFill="1" applyBorder="1" applyAlignment="1">
      <alignment horizontal="center" wrapText="1"/>
    </xf>
    <xf numFmtId="0" fontId="14" fillId="0" borderId="0" xfId="0" applyFont="1" applyFill="1" applyBorder="1" applyAlignment="1">
      <alignment horizontal="left"/>
    </xf>
    <xf numFmtId="0" fontId="14" fillId="0" borderId="11" xfId="0" applyFont="1" applyFill="1" applyBorder="1" applyAlignment="1">
      <alignment horizontal="center"/>
    </xf>
    <xf numFmtId="0" fontId="15" fillId="0" borderId="0" xfId="0" applyFont="1" applyFill="1" applyBorder="1" applyAlignment="1">
      <alignment horizontal="left"/>
    </xf>
    <xf numFmtId="0" fontId="15" fillId="0" borderId="11" xfId="0" applyFont="1" applyFill="1" applyBorder="1" applyAlignment="1">
      <alignment horizontal="center"/>
    </xf>
    <xf numFmtId="0" fontId="12" fillId="0" borderId="0" xfId="0" applyFont="1" applyFill="1" applyBorder="1" applyAlignment="1">
      <alignment horizontal="left"/>
    </xf>
    <xf numFmtId="0" fontId="15" fillId="0" borderId="11" xfId="0" applyFont="1" applyFill="1" applyBorder="1" applyAlignment="1">
      <alignment horizontal="left" wrapText="1"/>
    </xf>
    <xf numFmtId="3" fontId="14" fillId="0" borderId="11" xfId="3" applyNumberFormat="1" applyFont="1" applyFill="1" applyBorder="1" applyAlignment="1">
      <alignment horizontal="left" wrapText="1"/>
    </xf>
    <xf numFmtId="0" fontId="13" fillId="0" borderId="0" xfId="0" applyFont="1" applyFill="1" applyBorder="1" applyAlignment="1">
      <alignment horizontal="left"/>
    </xf>
    <xf numFmtId="0" fontId="19" fillId="0" borderId="11" xfId="0" applyFont="1" applyFill="1" applyBorder="1" applyAlignment="1">
      <alignment horizontal="center"/>
    </xf>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left" wrapText="1"/>
    </xf>
    <xf numFmtId="3" fontId="24" fillId="0" borderId="10" xfId="0" applyNumberFormat="1" applyFont="1" applyFill="1" applyBorder="1" applyAlignment="1">
      <alignment horizontal="left"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24" fillId="0" borderId="0" xfId="0" applyNumberFormat="1" applyFont="1" applyFill="1" applyBorder="1" applyAlignment="1">
      <alignment horizontal="left" wrapText="1"/>
    </xf>
    <xf numFmtId="3" fontId="24" fillId="0" borderId="11" xfId="0" applyNumberFormat="1" applyFont="1" applyFill="1" applyBorder="1" applyAlignment="1">
      <alignment horizontal="left"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sr-Latn-R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sr-Latn-R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sr-Latn-R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870761817233416"/>
          <c:y val="0.34549795361527968"/>
          <c:w val="0.31418902605628557"/>
          <c:h val="0.49428256490222272"/>
        </c:manualLayout>
      </c:layout>
      <c:pieChart>
        <c:varyColors val="1"/>
        <c:ser>
          <c:idx val="0"/>
          <c:order val="0"/>
          <c:tx>
            <c:strRef>
              <c:f>'[2]priprema grafika 1'!$B$1:$B$2</c:f>
              <c:strCache>
                <c:ptCount val="1"/>
                <c:pt idx="0">
                  <c:v>Broj zaposlenih osoba
Number of persons employed
  0</c:v>
                </c:pt>
              </c:strCache>
            </c:strRef>
          </c:tx>
          <c:dPt>
            <c:idx val="0"/>
            <c:bubble3D val="0"/>
            <c:spPr>
              <a:solidFill>
                <a:srgbClr val="EEECE1">
                  <a:lumMod val="75000"/>
                </a:srgbClr>
              </a:solidFill>
            </c:spPr>
          </c:dPt>
          <c:dPt>
            <c:idx val="1"/>
            <c:bubble3D val="0"/>
          </c:dPt>
          <c:dPt>
            <c:idx val="2"/>
            <c:bubble3D val="0"/>
            <c:spPr>
              <a:solidFill>
                <a:srgbClr val="9BBB59">
                  <a:lumMod val="40000"/>
                  <a:lumOff val="60000"/>
                </a:srgbClr>
              </a:solidFill>
            </c:spPr>
          </c:dPt>
          <c:dPt>
            <c:idx val="3"/>
            <c:bubble3D val="0"/>
            <c:spPr>
              <a:solidFill>
                <a:srgbClr val="EEECE1">
                  <a:lumMod val="50000"/>
                </a:srgbClr>
              </a:solidFill>
            </c:spPr>
          </c:dPt>
          <c:dLbls>
            <c:dLbl>
              <c:idx val="0"/>
              <c:layout>
                <c:manualLayout>
                  <c:x val="5.2684826577158103E-2"/>
                  <c:y val="-0.10074423545154193"/>
                </c:manualLayout>
              </c:layout>
              <c:tx>
                <c:rich>
                  <a:bodyPr/>
                  <a:lstStyle/>
                  <a:p>
                    <a:r>
                      <a:rPr lang="en-US"/>
                      <a:t>Industrijske djelatnosti 
</a:t>
                    </a:r>
                    <a:r>
                      <a:rPr lang="en-US" i="1"/>
                      <a:t>Industrial activities </a:t>
                    </a:r>
                    <a:r>
                      <a:rPr lang="en-US"/>
                      <a:t>
</a:t>
                    </a:r>
                    <a:r>
                      <a:rPr lang="en-US" b="1"/>
                      <a:t>39,</a:t>
                    </a:r>
                    <a:r>
                      <a:rPr lang="bs-Latn-BA" b="1"/>
                      <a:t>1 </a:t>
                    </a:r>
                    <a:r>
                      <a:rPr lang="en-US" b="1"/>
                      <a:t>%</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a:t>
                    </a:r>
                    <a:r>
                      <a:rPr lang="vi-VN" i="1"/>
                      <a:t>Construction </a:t>
                    </a:r>
                    <a:r>
                      <a:rPr lang="vi-VN"/>
                      <a:t>
</a:t>
                    </a:r>
                    <a:r>
                      <a:rPr lang="vi-VN" b="1"/>
                      <a:t>6,</a:t>
                    </a:r>
                    <a:r>
                      <a:rPr lang="bs-Latn-BA" b="1"/>
                      <a:t>9 </a:t>
                    </a:r>
                    <a:r>
                      <a:rPr lang="vi-VN" b="1"/>
                      <a:t>%</a:t>
                    </a:r>
                  </a:p>
                </c:rich>
              </c:tx>
              <c:dLblPos val="bestFit"/>
              <c:showLegendKey val="0"/>
              <c:showVal val="0"/>
              <c:showCatName val="1"/>
              <c:showSerName val="0"/>
              <c:showPercent val="1"/>
              <c:showBubbleSize val="0"/>
            </c:dLbl>
            <c:dLbl>
              <c:idx val="2"/>
              <c:layout>
                <c:manualLayout>
                  <c:x val="-0.10129309569322997"/>
                  <c:y val="-8.2111462230574653E-2"/>
                </c:manualLayout>
              </c:layout>
              <c:tx>
                <c:rich>
                  <a:bodyPr/>
                  <a:lstStyle/>
                  <a:p>
                    <a:r>
                      <a:rPr lang="en-US"/>
                      <a:t>Trgovina na veliko i malo; popravak motornih vozila i motocikla   
</a:t>
                    </a:r>
                    <a:r>
                      <a:rPr lang="en-US" i="1"/>
                      <a:t>Wholesale and retail trade; repair of motor vehicles and motorcycles  </a:t>
                    </a:r>
                    <a:r>
                      <a:rPr lang="en-US"/>
                      <a:t>
</a:t>
                    </a:r>
                    <a:r>
                      <a:rPr lang="en-US" b="1"/>
                      <a:t>2</a:t>
                    </a:r>
                    <a:r>
                      <a:rPr lang="bs-Latn-BA" b="1"/>
                      <a:t>6,8</a:t>
                    </a:r>
                    <a:r>
                      <a:rPr lang="bs-Latn-BA" b="1" baseline="0"/>
                      <a:t> </a:t>
                    </a:r>
                    <a:r>
                      <a:rPr lang="en-US" b="1"/>
                      <a:t>%</a:t>
                    </a:r>
                  </a:p>
                </c:rich>
              </c:tx>
              <c:dLblPos val="bestFit"/>
              <c:showLegendKey val="0"/>
              <c:showVal val="0"/>
              <c:showCatName val="1"/>
              <c:showSerName val="0"/>
              <c:showPercent val="1"/>
              <c:showBubbleSize val="0"/>
            </c:dLbl>
            <c:dLbl>
              <c:idx val="3"/>
              <c:layout>
                <c:manualLayout>
                  <c:x val="-0.10021084163297808"/>
                  <c:y val="-5.3432486952066857E-2"/>
                </c:manualLayout>
              </c:layout>
              <c:tx>
                <c:rich>
                  <a:bodyPr/>
                  <a:lstStyle/>
                  <a:p>
                    <a:r>
                      <a:rPr lang="en-US"/>
                      <a:t>Usluge 
</a:t>
                    </a:r>
                    <a:r>
                      <a:rPr lang="en-US" i="1"/>
                      <a:t>Services</a:t>
                    </a:r>
                    <a:r>
                      <a:rPr lang="en-US"/>
                      <a:t> 
</a:t>
                    </a:r>
                    <a:r>
                      <a:rPr lang="en-US" b="1"/>
                      <a:t>2</a:t>
                    </a:r>
                    <a:r>
                      <a:rPr lang="bs-Latn-BA" b="1"/>
                      <a:t>7,2</a:t>
                    </a:r>
                    <a:r>
                      <a:rPr lang="bs-Latn-BA" b="1" baseline="0"/>
                      <a:t> </a:t>
                    </a:r>
                    <a:r>
                      <a:rPr lang="en-US" b="1"/>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sr-Latn-RS"/>
              </a:p>
            </c:txPr>
            <c:showLegendKey val="0"/>
            <c:showVal val="0"/>
            <c:showCatName val="1"/>
            <c:showSerName val="0"/>
            <c:showPercent val="1"/>
            <c:showBubbleSize val="0"/>
            <c:showLeaderLines val="1"/>
          </c:dLbls>
          <c:cat>
            <c:strRef>
              <c:f>'[2]priprema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'[2]priprema grafika 1'!$B$3:$B$6</c:f>
              <c:numCache>
                <c:formatCode>General</c:formatCode>
                <c:ptCount val="4"/>
                <c:pt idx="0">
                  <c:v>39.6</c:v>
                </c:pt>
                <c:pt idx="1">
                  <c:v>6.8</c:v>
                </c:pt>
                <c:pt idx="2">
                  <c:v>27.1</c:v>
                </c:pt>
                <c:pt idx="3">
                  <c:v>26.4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54614173228513"/>
          <c:y val="0.22372606712378937"/>
          <c:w val="0.34090771653543306"/>
          <c:h val="0.64934783671606244"/>
        </c:manualLayout>
      </c:layout>
      <c:pieChart>
        <c:varyColors val="1"/>
        <c:ser>
          <c:idx val="0"/>
          <c:order val="0"/>
          <c:tx>
            <c:strRef>
              <c:f>'[3]priprema grafika 1'!$B$27</c:f>
              <c:strCache>
                <c:ptCount val="1"/>
                <c:pt idx="0">
                  <c:v>Dodana vrijednost po faktorskim troškovima
Value added at factor cost</c:v>
                </c:pt>
              </c:strCache>
            </c:strRef>
          </c:tx>
          <c:dPt>
            <c:idx val="0"/>
            <c:bubble3D val="0"/>
            <c:spPr>
              <a:solidFill>
                <a:srgbClr val="EEECE1">
                  <a:lumMod val="75000"/>
                </a:srgbClr>
              </a:solidFill>
            </c:spPr>
          </c:dPt>
          <c:dPt>
            <c:idx val="1"/>
            <c:bubble3D val="0"/>
          </c:dPt>
          <c:dPt>
            <c:idx val="2"/>
            <c:bubble3D val="0"/>
            <c:spPr>
              <a:solidFill>
                <a:srgbClr val="9BBB59">
                  <a:lumMod val="40000"/>
                  <a:lumOff val="60000"/>
                </a:srgbClr>
              </a:solidFill>
            </c:spPr>
          </c:dPt>
          <c:dPt>
            <c:idx val="3"/>
            <c:bubble3D val="0"/>
            <c:spPr>
              <a:solidFill>
                <a:srgbClr val="EEECE1">
                  <a:lumMod val="50000"/>
                </a:srgbClr>
              </a:solidFill>
            </c:spPr>
          </c:dPt>
          <c:dLbls>
            <c:dLbl>
              <c:idx val="0"/>
              <c:layout>
                <c:manualLayout>
                  <c:x val="2.7453070866141883E-2"/>
                  <c:y val="-3.1116301127468732E-2"/>
                </c:manualLayout>
              </c:layout>
              <c:tx>
                <c:rich>
                  <a:bodyPr/>
                  <a:lstStyle/>
                  <a:p>
                    <a:r>
                      <a:rPr lang="en-US"/>
                      <a:t>Industrijske djelatnosti 
</a:t>
                    </a:r>
                    <a:r>
                      <a:rPr lang="en-US" i="1"/>
                      <a:t>Industrial activities</a:t>
                    </a:r>
                    <a:r>
                      <a:rPr lang="en-US"/>
                      <a:t>
</a:t>
                    </a:r>
                    <a:r>
                      <a:rPr lang="en-US" sz="800" b="1">
                        <a:latin typeface="Arial" panose="020B0604020202020204" pitchFamily="34" charset="0"/>
                        <a:cs typeface="Arial" panose="020B0604020202020204" pitchFamily="34" charset="0"/>
                      </a:rPr>
                      <a:t>41,1%</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a:t>
                    </a:r>
                    <a:r>
                      <a:rPr lang="vi-VN" i="1"/>
                      <a:t>Construction </a:t>
                    </a:r>
                    <a:endParaRPr lang="bs-Latn-BA" i="1"/>
                  </a:p>
                  <a:p>
                    <a:r>
                      <a:rPr lang="vi-VN" sz="800" b="1">
                        <a:latin typeface="+mn-lt"/>
                      </a:rPr>
                      <a:t>5,8%</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a:t>
                    </a:r>
                    <a:r>
                      <a:rPr lang="en-US" i="1"/>
                      <a:t>Wholesale and retail trade; repair of motor vehicles and motorcycles </a:t>
                    </a:r>
                    <a:r>
                      <a:rPr lang="en-US"/>
                      <a:t>
</a:t>
                    </a:r>
                    <a:r>
                      <a:rPr lang="en-US" sz="800" b="1">
                        <a:latin typeface="Arial" panose="020B0604020202020204" pitchFamily="34" charset="0"/>
                        <a:cs typeface="Arial" panose="020B0604020202020204" pitchFamily="34" charset="0"/>
                      </a:rPr>
                      <a:t>27,</a:t>
                    </a:r>
                    <a:r>
                      <a:rPr lang="bs-Latn-BA" sz="800" b="1">
                        <a:latin typeface="Arial" panose="020B0604020202020204" pitchFamily="34" charset="0"/>
                        <a:cs typeface="Arial" panose="020B0604020202020204" pitchFamily="34" charset="0"/>
                      </a:rPr>
                      <a:t>5</a:t>
                    </a:r>
                    <a:r>
                      <a:rPr lang="en-US" sz="800" b="1">
                        <a:latin typeface="Arial" panose="020B0604020202020204" pitchFamily="34" charset="0"/>
                        <a:cs typeface="Arial" panose="020B0604020202020204" pitchFamily="34" charset="0"/>
                      </a:rPr>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a:t>
                    </a:r>
                    <a:r>
                      <a:rPr lang="en-US" i="1"/>
                      <a:t>Services</a:t>
                    </a:r>
                    <a:r>
                      <a:rPr lang="en-US"/>
                      <a:t> 
</a:t>
                    </a:r>
                    <a:r>
                      <a:rPr lang="bs-Latn-BA" sz="800" b="1">
                        <a:latin typeface="Arial" panose="020B0604020202020204" pitchFamily="34" charset="0"/>
                        <a:cs typeface="Arial" panose="020B0604020202020204" pitchFamily="34" charset="0"/>
                      </a:rPr>
                      <a:t>25,6</a:t>
                    </a:r>
                    <a:r>
                      <a:rPr lang="bs-Latn-BA" sz="800" b="1" baseline="0">
                        <a:latin typeface="Arial" panose="020B0604020202020204" pitchFamily="34" charset="0"/>
                        <a:cs typeface="Arial" panose="020B0604020202020204" pitchFamily="34" charset="0"/>
                      </a:rPr>
                      <a:t> </a:t>
                    </a:r>
                    <a:r>
                      <a:rPr lang="en-US" sz="800" b="1">
                        <a:latin typeface="Arial" panose="020B0604020202020204" pitchFamily="34" charset="0"/>
                        <a:cs typeface="Arial" panose="020B0604020202020204" pitchFamily="34" charset="0"/>
                      </a:rPr>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sr-Latn-RS"/>
              </a:p>
            </c:txPr>
            <c:showLegendKey val="0"/>
            <c:showVal val="0"/>
            <c:showCatName val="1"/>
            <c:showSerName val="0"/>
            <c:showPercent val="1"/>
            <c:showBubbleSize val="0"/>
            <c:showLeaderLines val="1"/>
          </c:dLbls>
          <c:cat>
            <c:strRef>
              <c:f>'[3]priprema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'[3]priprema grafika 1'!$B$28:$B$31</c:f>
              <c:numCache>
                <c:formatCode>General</c:formatCode>
                <c:ptCount val="4"/>
                <c:pt idx="0">
                  <c:v>41.1</c:v>
                </c:pt>
                <c:pt idx="1">
                  <c:v>5.8</c:v>
                </c:pt>
                <c:pt idx="2">
                  <c:v>27.5</c:v>
                </c:pt>
                <c:pt idx="3">
                  <c:v>25.6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'[3]priprema grafika 1'!$B$54</c:f>
              <c:strCache>
                <c:ptCount val="1"/>
                <c:pt idx="0">
                  <c:v>Broj zaposlenih osoba
Number of persons employed
 </c:v>
                </c:pt>
              </c:strCache>
            </c:strRef>
          </c:tx>
          <c:dPt>
            <c:idx val="0"/>
            <c:bubble3D val="0"/>
            <c:spPr>
              <a:solidFill>
                <a:srgbClr val="F79646">
                  <a:lumMod val="60000"/>
                  <a:lumOff val="40000"/>
                </a:srgbClr>
              </a:solidFill>
            </c:spPr>
          </c:dPt>
          <c:dPt>
            <c:idx val="1"/>
            <c:bubble3D val="0"/>
            <c:spPr>
              <a:solidFill>
                <a:srgbClr val="F79646">
                  <a:lumMod val="20000"/>
                  <a:lumOff val="80000"/>
                </a:srgbClr>
              </a:solidFill>
            </c:spPr>
          </c:dPt>
          <c:dPt>
            <c:idx val="2"/>
            <c:bubble3D val="0"/>
            <c:spPr>
              <a:solidFill>
                <a:srgbClr val="F79646">
                  <a:lumMod val="75000"/>
                </a:srgbClr>
              </a:solidFill>
            </c:spPr>
          </c:dPt>
          <c:dLbls>
            <c:dLbl>
              <c:idx val="0"/>
              <c:layout>
                <c:manualLayout>
                  <c:x val="2.7013237847222323E-2"/>
                  <c:y val="-0.13969032784453342"/>
                </c:manualLayout>
              </c:layout>
              <c:tx>
                <c:rich>
                  <a:bodyPr/>
                  <a:lstStyle/>
                  <a:p>
                    <a:r>
                      <a:rPr lang="en-US"/>
                      <a:t>0-</a:t>
                    </a:r>
                    <a:r>
                      <a:rPr lang="bs-Latn-BA"/>
                      <a:t>4</a:t>
                    </a:r>
                    <a:r>
                      <a:rPr lang="en-US"/>
                      <a:t>9</a:t>
                    </a:r>
                    <a:r>
                      <a:rPr lang="bs-Latn-BA" baseline="0"/>
                      <a:t> </a:t>
                    </a:r>
                    <a:r>
                      <a:rPr lang="en-US"/>
                      <a:t>zaposlenih
</a:t>
                    </a:r>
                    <a:r>
                      <a:rPr lang="bs-Latn-BA" b="1"/>
                      <a:t>37,4 </a:t>
                    </a:r>
                    <a:r>
                      <a:rPr lang="en-US" b="1"/>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b="1"/>
                      <a:t>26,6</a:t>
                    </a:r>
                    <a:r>
                      <a:rPr lang="bs-Latn-BA" b="1" baseline="0"/>
                      <a:t> </a:t>
                    </a:r>
                    <a:r>
                      <a:rPr lang="en-US" b="1"/>
                      <a:t>%</a:t>
                    </a:r>
                  </a:p>
                </c:rich>
              </c:tx>
              <c:showLegendKey val="0"/>
              <c:showVal val="0"/>
              <c:showCatName val="1"/>
              <c:showSerName val="0"/>
              <c:showPercent val="1"/>
              <c:showBubbleSize val="0"/>
            </c:dLbl>
            <c:dLbl>
              <c:idx val="2"/>
              <c:layout>
                <c:manualLayout>
                  <c:x val="-3.4295789930555557E-3"/>
                  <c:y val="-0.14280410918261385"/>
                </c:manualLayout>
              </c:layout>
              <c:tx>
                <c:rich>
                  <a:bodyPr/>
                  <a:lstStyle/>
                  <a:p>
                    <a:r>
                      <a:rPr lang="bs-Latn-BA"/>
                      <a:t>2</a:t>
                    </a:r>
                    <a:r>
                      <a:rPr lang="en-US"/>
                      <a:t>50+ zaposlenih</a:t>
                    </a:r>
                    <a:r>
                      <a:rPr lang="bs-Latn-BA" baseline="0"/>
                      <a:t> </a:t>
                    </a:r>
                    <a:r>
                      <a:rPr lang="bs-Latn-BA" b="1" baseline="0"/>
                      <a:t>36,0 </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sr-Latn-RS"/>
              </a:p>
            </c:txPr>
            <c:showLegendKey val="0"/>
            <c:showVal val="0"/>
            <c:showCatName val="1"/>
            <c:showSerName val="0"/>
            <c:showPercent val="1"/>
            <c:showBubbleSize val="0"/>
            <c:showLeaderLines val="1"/>
          </c:dLbls>
          <c:cat>
            <c:strRef>
              <c:f>'[3]priprema grafika 1'!$A$55:$A$57</c:f>
              <c:strCache>
                <c:ptCount val="3"/>
                <c:pt idx="0">
                  <c:v>0-49 zaposlenih</c:v>
                </c:pt>
                <c:pt idx="1">
                  <c:v>50-249 zaposlenih</c:v>
                </c:pt>
                <c:pt idx="2">
                  <c:v>250+ zaposlenih</c:v>
                </c:pt>
              </c:strCache>
            </c:strRef>
          </c:cat>
          <c:val>
            <c:numRef>
              <c:f>'[3]priprema grafika 1'!$B$55:$B$57</c:f>
              <c:numCache>
                <c:formatCode>General</c:formatCode>
                <c:ptCount val="3"/>
                <c:pt idx="0">
                  <c:v>38.299999999999997</c:v>
                </c:pt>
                <c:pt idx="1">
                  <c:v>25.7</c:v>
                </c:pt>
                <c:pt idx="2">
                  <c:v>36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bs-Latn-BA"/>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'[3]priprema grafika 1'!$B$54</c:f>
              <c:strCache>
                <c:ptCount val="1"/>
                <c:pt idx="0">
                  <c:v>Broj zaposlenih osoba
Number of persons employed
 </c:v>
                </c:pt>
              </c:strCache>
            </c:strRef>
          </c:tx>
          <c:dPt>
            <c:idx val="0"/>
            <c:bubble3D val="0"/>
            <c:spPr>
              <a:solidFill>
                <a:srgbClr val="8064A2">
                  <a:lumMod val="60000"/>
                  <a:lumOff val="40000"/>
                </a:srgbClr>
              </a:solidFill>
            </c:spPr>
          </c:dPt>
          <c:dPt>
            <c:idx val="1"/>
            <c:bubble3D val="0"/>
            <c:spPr>
              <a:solidFill>
                <a:srgbClr val="8064A2">
                  <a:lumMod val="20000"/>
                  <a:lumOff val="80000"/>
                </a:srgbClr>
              </a:solidFill>
            </c:spPr>
          </c:dPt>
          <c:dPt>
            <c:idx val="2"/>
            <c:bubble3D val="0"/>
            <c:spPr>
              <a:solidFill>
                <a:srgbClr val="8064A2">
                  <a:lumMod val="75000"/>
                </a:srgbClr>
              </a:solidFill>
            </c:spPr>
          </c:dPt>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b="1"/>
                      <a:t>32,6 </a:t>
                    </a:r>
                    <a:r>
                      <a:rPr lang="en-US" b="1"/>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b="1"/>
                      <a:t>26,4</a:t>
                    </a:r>
                    <a:r>
                      <a:rPr lang="bs-Latn-BA" b="1" baseline="0"/>
                      <a:t> </a:t>
                    </a:r>
                    <a:r>
                      <a:rPr lang="en-US" b="1"/>
                      <a:t>%</a:t>
                    </a:r>
                  </a:p>
                </c:rich>
              </c:tx>
              <c:showLegendKey val="0"/>
              <c:showVal val="0"/>
              <c:showCatName val="1"/>
              <c:showSerName val="0"/>
              <c:showPercent val="1"/>
              <c:showBubbleSize val="0"/>
            </c:dLbl>
            <c:dLbl>
              <c:idx val="2"/>
              <c:layout>
                <c:manualLayout>
                  <c:x val="-6.7350260416666665E-4"/>
                  <c:y val="-0.18048397863818424"/>
                </c:manualLayout>
              </c:layout>
              <c:tx>
                <c:rich>
                  <a:bodyPr/>
                  <a:lstStyle/>
                  <a:p>
                    <a:r>
                      <a:rPr lang="bs-Latn-BA"/>
                      <a:t>2</a:t>
                    </a:r>
                    <a:r>
                      <a:rPr lang="en-US"/>
                      <a:t>50+ zaposlenih</a:t>
                    </a:r>
                    <a:r>
                      <a:rPr lang="bs-Latn-BA" baseline="0"/>
                      <a:t> </a:t>
                    </a:r>
                    <a:r>
                      <a:rPr lang="bs-Latn-BA" b="1" baseline="0"/>
                      <a:t>41,0 </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sr-Latn-RS"/>
              </a:p>
            </c:txPr>
            <c:showLegendKey val="0"/>
            <c:showVal val="0"/>
            <c:showCatName val="1"/>
            <c:showSerName val="0"/>
            <c:showPercent val="1"/>
            <c:showBubbleSize val="0"/>
            <c:showLeaderLines val="1"/>
          </c:dLbls>
          <c:cat>
            <c:strRef>
              <c:f>'[3]priprema grafika 1'!$A$55:$A$57</c:f>
              <c:strCache>
                <c:ptCount val="3"/>
                <c:pt idx="0">
                  <c:v>0-49 zaposlenih</c:v>
                </c:pt>
                <c:pt idx="1">
                  <c:v>50-249 zaposlenih</c:v>
                </c:pt>
                <c:pt idx="2">
                  <c:v>250+ zaposlenih</c:v>
                </c:pt>
              </c:strCache>
            </c:strRef>
          </c:cat>
          <c:val>
            <c:numRef>
              <c:f>'[3]priprema grafika 1'!$B$55:$B$57</c:f>
              <c:numCache>
                <c:formatCode>General</c:formatCode>
                <c:ptCount val="3"/>
                <c:pt idx="0">
                  <c:v>38.299999999999997</c:v>
                </c:pt>
                <c:pt idx="1">
                  <c:v>25.7</c:v>
                </c:pt>
                <c:pt idx="2">
                  <c:v>36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152400</xdr:rowOff>
    </xdr:from>
    <xdr:to>
      <xdr:col>7</xdr:col>
      <xdr:colOff>485775</xdr:colOff>
      <xdr:row>23</xdr:row>
      <xdr:rowOff>137370</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7</xdr:row>
      <xdr:rowOff>28575</xdr:rowOff>
    </xdr:from>
    <xdr:to>
      <xdr:col>18</xdr:col>
      <xdr:colOff>504825</xdr:colOff>
      <xdr:row>23</xdr:row>
      <xdr:rowOff>161925</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85726</xdr:colOff>
      <xdr:row>34</xdr:row>
      <xdr:rowOff>0</xdr:rowOff>
    </xdr:from>
    <xdr:to>
      <xdr:col>6</xdr:col>
      <xdr:colOff>238126</xdr:colOff>
      <xdr:row>49</xdr:row>
      <xdr:rowOff>124650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28575</xdr:colOff>
      <xdr:row>34</xdr:row>
      <xdr:rowOff>0</xdr:rowOff>
    </xdr:from>
    <xdr:to>
      <xdr:col>17</xdr:col>
      <xdr:colOff>209550</xdr:colOff>
      <xdr:row>49</xdr:row>
      <xdr:rowOff>124650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3122022_PROCJENJENE_SASTAVLJENE_VARIJABL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ma.colpa.FZS/Desktop/desk.%20dokumenti/al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_12122022_sa2"/>
      <sheetName val="PROCJENE_podaci_1212202"/>
      <sheetName val="PROCJENE_poREG_12122022"/>
      <sheetName val="PROCJENE_poSPS_12122022"/>
    </sheetNames>
    <sheetDataSet>
      <sheetData sheetId="0"/>
      <sheetData sheetId="1"/>
      <sheetData sheetId="2">
        <row r="2">
          <cell r="H2">
            <v>20827</v>
          </cell>
          <cell r="I2">
            <v>52271140234</v>
          </cell>
          <cell r="L2">
            <v>13315686520.646</v>
          </cell>
          <cell r="S2">
            <v>6229219786</v>
          </cell>
          <cell r="X2">
            <v>325570</v>
          </cell>
        </row>
        <row r="3">
          <cell r="I3">
            <v>19574604668</v>
          </cell>
          <cell r="L3">
            <v>4337552740.6459999</v>
          </cell>
          <cell r="S3">
            <v>1944170921</v>
          </cell>
        </row>
        <row r="4">
          <cell r="I4">
            <v>14220682782</v>
          </cell>
          <cell r="L4">
            <v>3519874645</v>
          </cell>
          <cell r="S4">
            <v>1645461254</v>
          </cell>
        </row>
        <row r="5">
          <cell r="I5">
            <v>18475852784</v>
          </cell>
          <cell r="L5">
            <v>5458259135</v>
          </cell>
          <cell r="S5">
            <v>2639587611</v>
          </cell>
        </row>
        <row r="6">
          <cell r="H6">
            <v>121</v>
          </cell>
          <cell r="I6">
            <v>529628165</v>
          </cell>
          <cell r="L6">
            <v>336365160</v>
          </cell>
          <cell r="X6">
            <v>12029</v>
          </cell>
        </row>
        <row r="7">
          <cell r="H7">
            <v>3344</v>
          </cell>
          <cell r="I7">
            <v>13179464945</v>
          </cell>
          <cell r="L7">
            <v>3925906426.6459999</v>
          </cell>
          <cell r="X7">
            <v>98131</v>
          </cell>
        </row>
        <row r="8">
          <cell r="H8">
            <v>151</v>
          </cell>
          <cell r="I8">
            <v>3170005639</v>
          </cell>
          <cell r="L8">
            <v>922077188</v>
          </cell>
          <cell r="X8">
            <v>8576</v>
          </cell>
        </row>
        <row r="9">
          <cell r="H9">
            <v>216</v>
          </cell>
          <cell r="I9">
            <v>787753941</v>
          </cell>
          <cell r="L9">
            <v>283245169</v>
          </cell>
          <cell r="X9">
            <v>8539</v>
          </cell>
        </row>
        <row r="10">
          <cell r="H10">
            <v>1512</v>
          </cell>
          <cell r="I10">
            <v>2432152334</v>
          </cell>
          <cell r="L10">
            <v>769413087</v>
          </cell>
          <cell r="X10">
            <v>22338</v>
          </cell>
        </row>
        <row r="11">
          <cell r="H11">
            <v>6841</v>
          </cell>
          <cell r="I11">
            <v>25636942853</v>
          </cell>
          <cell r="L11">
            <v>3664618899</v>
          </cell>
          <cell r="X11">
            <v>87161</v>
          </cell>
        </row>
        <row r="12">
          <cell r="H12">
            <v>1381</v>
          </cell>
          <cell r="I12">
            <v>1800943225</v>
          </cell>
          <cell r="L12">
            <v>759851609</v>
          </cell>
          <cell r="X12">
            <v>20957</v>
          </cell>
        </row>
        <row r="13">
          <cell r="H13">
            <v>914</v>
          </cell>
          <cell r="I13">
            <v>360366998</v>
          </cell>
          <cell r="L13">
            <v>170604093</v>
          </cell>
          <cell r="X13">
            <v>8057</v>
          </cell>
        </row>
        <row r="14">
          <cell r="H14">
            <v>1015</v>
          </cell>
          <cell r="I14">
            <v>1844981865</v>
          </cell>
          <cell r="L14">
            <v>1132421007</v>
          </cell>
          <cell r="X14">
            <v>18535</v>
          </cell>
        </row>
        <row r="15">
          <cell r="H15">
            <v>898</v>
          </cell>
          <cell r="I15">
            <v>328632381</v>
          </cell>
          <cell r="L15">
            <v>151515210</v>
          </cell>
          <cell r="X15">
            <v>3003</v>
          </cell>
        </row>
        <row r="16">
          <cell r="H16">
            <v>2569</v>
          </cell>
          <cell r="I16">
            <v>1135190232</v>
          </cell>
          <cell r="L16">
            <v>513337656</v>
          </cell>
          <cell r="X16">
            <v>13358</v>
          </cell>
        </row>
        <row r="17">
          <cell r="H17">
            <v>873</v>
          </cell>
          <cell r="I17">
            <v>452865318</v>
          </cell>
          <cell r="L17">
            <v>301552686</v>
          </cell>
          <cell r="X17">
            <v>11983</v>
          </cell>
        </row>
        <row r="18">
          <cell r="H18">
            <v>387</v>
          </cell>
          <cell r="I18">
            <v>102264685</v>
          </cell>
          <cell r="L18">
            <v>73358275</v>
          </cell>
          <cell r="X18">
            <v>3192</v>
          </cell>
        </row>
        <row r="19">
          <cell r="H19">
            <v>209</v>
          </cell>
          <cell r="I19">
            <v>182730576</v>
          </cell>
          <cell r="L19">
            <v>109763418</v>
          </cell>
          <cell r="X19">
            <v>2908</v>
          </cell>
        </row>
        <row r="20">
          <cell r="H20">
            <v>131</v>
          </cell>
          <cell r="I20">
            <v>267797559</v>
          </cell>
          <cell r="L20">
            <v>171080611</v>
          </cell>
          <cell r="X20">
            <v>5500</v>
          </cell>
        </row>
        <row r="21">
          <cell r="H21">
            <v>265</v>
          </cell>
          <cell r="I21">
            <v>59419518</v>
          </cell>
          <cell r="L21">
            <v>30576026</v>
          </cell>
          <cell r="X21">
            <v>1303</v>
          </cell>
        </row>
      </sheetData>
      <sheetData sheetId="3">
        <row r="9">
          <cell r="L9">
            <v>336365160</v>
          </cell>
          <cell r="S9">
            <v>319904222</v>
          </cell>
        </row>
        <row r="10">
          <cell r="L10">
            <v>3925906426.6459999</v>
          </cell>
          <cell r="S10">
            <v>1712297255</v>
          </cell>
        </row>
        <row r="11">
          <cell r="L11">
            <v>922077188</v>
          </cell>
          <cell r="S11">
            <v>350522036</v>
          </cell>
        </row>
        <row r="12">
          <cell r="L12">
            <v>283245169</v>
          </cell>
          <cell r="S12">
            <v>191023665</v>
          </cell>
        </row>
        <row r="13">
          <cell r="L13">
            <v>769413087</v>
          </cell>
          <cell r="S13">
            <v>377324137</v>
          </cell>
        </row>
        <row r="14">
          <cell r="L14">
            <v>3664618899</v>
          </cell>
          <cell r="S14">
            <v>1466245473</v>
          </cell>
        </row>
        <row r="15">
          <cell r="L15">
            <v>759851609</v>
          </cell>
          <cell r="S15">
            <v>410249221</v>
          </cell>
        </row>
        <row r="16">
          <cell r="L16">
            <v>170604093</v>
          </cell>
          <cell r="S16">
            <v>97298820</v>
          </cell>
        </row>
        <row r="17">
          <cell r="L17">
            <v>1132421007</v>
          </cell>
          <cell r="S17">
            <v>589120800</v>
          </cell>
        </row>
        <row r="18">
          <cell r="L18">
            <v>151515210</v>
          </cell>
          <cell r="S18">
            <v>52017203</v>
          </cell>
        </row>
        <row r="19">
          <cell r="L19">
            <v>513337656</v>
          </cell>
          <cell r="S19">
            <v>280785665</v>
          </cell>
        </row>
        <row r="20">
          <cell r="L20">
            <v>301552686</v>
          </cell>
          <cell r="S20">
            <v>196785536</v>
          </cell>
        </row>
        <row r="21">
          <cell r="L21">
            <v>73358275</v>
          </cell>
          <cell r="S21">
            <v>49092928</v>
          </cell>
        </row>
        <row r="22">
          <cell r="L22">
            <v>109763418</v>
          </cell>
          <cell r="S22">
            <v>52677533</v>
          </cell>
        </row>
        <row r="23">
          <cell r="L23">
            <v>171080611</v>
          </cell>
          <cell r="S23">
            <v>62114451</v>
          </cell>
        </row>
        <row r="24">
          <cell r="L24">
            <v>30576026</v>
          </cell>
          <cell r="S24">
            <v>21760841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prema grafika 1"/>
      <sheetName val="Tabela1_pod_klaszap "/>
      <sheetName val="Tabela2_Indikatori "/>
      <sheetName val="Tabela3_po entitetima "/>
      <sheetName val="grafici priopćenje 1"/>
      <sheetName val="priprema grafika 2"/>
      <sheetName val="grafici_priopćenje2"/>
    </sheetNames>
    <sheetDataSet>
      <sheetData sheetId="0">
        <row r="1">
          <cell r="B1" t="str">
            <v xml:space="preserve">Broj zaposlenih osoba
Number of persons employed
 </v>
          </cell>
        </row>
        <row r="2">
          <cell r="B2">
            <v>0</v>
          </cell>
        </row>
        <row r="3">
          <cell r="A3" t="str">
            <v>Industrijske djelatnosti (B, C, D i E)
Industrial activities (B, C, D and E)</v>
          </cell>
          <cell r="B3">
            <v>39.6</v>
          </cell>
        </row>
        <row r="4">
          <cell r="A4" t="str">
            <v>Građevinarstvo (F)
Construction (F)</v>
          </cell>
          <cell r="B4">
            <v>6.8</v>
          </cell>
        </row>
        <row r="5">
          <cell r="A5" t="str">
            <v xml:space="preserve">Trgovina na veliko i malo; popravak motornih vozila i motocikla  (G) 
Wholesale and retail trade; repair of motor vehicles and motorcycles  (G)
</v>
          </cell>
          <cell r="B5">
            <v>27.1</v>
          </cell>
        </row>
        <row r="6">
          <cell r="A6" t="str">
            <v xml:space="preserve">Usluge 
Services </v>
          </cell>
          <cell r="B6">
            <v>26.4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27">
          <cell r="B27" t="str">
            <v>Dodana vrijednost po faktorskim troškovima
Value added at factor cost</v>
          </cell>
        </row>
        <row r="28">
          <cell r="A28" t="str">
            <v>Industrijske djelatnosti (B, C, D i E)
Industrial activities (B, C, D and E)</v>
          </cell>
          <cell r="B28">
            <v>41.1</v>
          </cell>
        </row>
        <row r="29">
          <cell r="A29" t="str">
            <v>Građevinarstvo (F)
Construction (F)</v>
          </cell>
          <cell r="B29">
            <v>5.8</v>
          </cell>
        </row>
        <row r="30">
          <cell r="A30" t="str">
            <v xml:space="preserve">Trgovina na veliko i malo; popravak motornih vozila i motocikla  (G) 
Wholesale and retail trade; repair of motor vehicles and motorcycles  (G)
</v>
          </cell>
          <cell r="B30">
            <v>27.5</v>
          </cell>
        </row>
        <row r="31">
          <cell r="A31" t="str">
            <v>Usluge (H, I i L)
Services (H, I and L)</v>
          </cell>
          <cell r="B31">
            <v>25.6</v>
          </cell>
        </row>
        <row r="54">
          <cell r="B54" t="str">
            <v xml:space="preserve">Broj zaposlenih osoba
Number of persons employed
 </v>
          </cell>
        </row>
        <row r="55">
          <cell r="A55" t="str">
            <v>0-49 zaposlenih</v>
          </cell>
          <cell r="B55">
            <v>38.299999999999997</v>
          </cell>
        </row>
        <row r="56">
          <cell r="A56" t="str">
            <v>50-249 zaposlenih</v>
          </cell>
          <cell r="B56">
            <v>25.7</v>
          </cell>
        </row>
        <row r="57">
          <cell r="A57" t="str">
            <v>250+ zaposlenih</v>
          </cell>
          <cell r="B57">
            <v>36</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sqref="A1:H1"/>
    </sheetView>
  </sheetViews>
  <sheetFormatPr defaultColWidth="9.140625" defaultRowHeight="13.5" x14ac:dyDescent="0.25"/>
  <cols>
    <col min="1" max="1" width="2.42578125" style="47" customWidth="1"/>
    <col min="2" max="2" width="18.7109375" style="42" customWidth="1"/>
    <col min="3" max="3" width="8.42578125" style="43" customWidth="1"/>
    <col min="4" max="4" width="11.28515625" style="43" customWidth="1"/>
    <col min="5" max="5" width="10.7109375" style="42" customWidth="1"/>
    <col min="6" max="6" width="14.5703125" style="42" customWidth="1"/>
    <col min="7" max="7" width="13" style="43" customWidth="1"/>
    <col min="8" max="8" width="21.140625" style="42" customWidth="1"/>
    <col min="9" max="9" width="18.85546875" style="40" customWidth="1"/>
    <col min="10" max="10" width="9.140625" style="40"/>
    <col min="11" max="11" width="16.5703125" style="40" customWidth="1"/>
    <col min="12" max="12" width="9.140625" style="40" customWidth="1"/>
    <col min="13" max="16384" width="9.140625" style="40"/>
  </cols>
  <sheetData>
    <row r="1" spans="1:12" ht="18.75" customHeight="1" x14ac:dyDescent="0.25">
      <c r="A1" s="284" t="s">
        <v>200</v>
      </c>
      <c r="B1" s="284"/>
      <c r="C1" s="284"/>
      <c r="D1" s="284"/>
      <c r="E1" s="284"/>
      <c r="F1" s="284"/>
      <c r="G1" s="284"/>
      <c r="H1" s="284"/>
    </row>
    <row r="2" spans="1:12" ht="20.25" customHeight="1" thickBot="1" x14ac:dyDescent="0.3">
      <c r="A2" s="278" t="s">
        <v>201</v>
      </c>
      <c r="B2" s="278"/>
      <c r="C2" s="278"/>
      <c r="D2" s="278"/>
      <c r="E2" s="278"/>
      <c r="F2" s="278"/>
      <c r="G2" s="278"/>
      <c r="H2" s="278"/>
    </row>
    <row r="3" spans="1:12" ht="1.5" hidden="1" customHeight="1" thickBot="1" x14ac:dyDescent="0.3">
      <c r="A3" s="42"/>
      <c r="H3" s="130"/>
    </row>
    <row r="4" spans="1:12" ht="118.5" customHeight="1" thickTop="1" x14ac:dyDescent="0.25">
      <c r="A4" s="282" t="s">
        <v>97</v>
      </c>
      <c r="B4" s="283"/>
      <c r="C4" s="116" t="s">
        <v>94</v>
      </c>
      <c r="D4" s="167" t="s">
        <v>140</v>
      </c>
      <c r="E4" s="142" t="s">
        <v>95</v>
      </c>
      <c r="F4" s="142" t="s">
        <v>143</v>
      </c>
      <c r="G4" s="142" t="s">
        <v>96</v>
      </c>
      <c r="H4" s="95" t="s">
        <v>139</v>
      </c>
      <c r="I4" s="39"/>
      <c r="J4" s="41"/>
      <c r="K4" s="115"/>
    </row>
    <row r="5" spans="1:12" ht="12" hidden="1" customHeight="1" x14ac:dyDescent="0.25">
      <c r="A5" s="281"/>
      <c r="B5" s="281"/>
      <c r="C5" s="49"/>
      <c r="D5" s="50"/>
      <c r="E5" s="50"/>
      <c r="F5" s="50"/>
      <c r="G5" s="77"/>
      <c r="H5" s="44"/>
      <c r="I5" s="39"/>
      <c r="J5" s="39"/>
      <c r="K5" s="94"/>
      <c r="L5" s="94"/>
    </row>
    <row r="6" spans="1:12" s="45" customFormat="1" ht="27" customHeight="1" x14ac:dyDescent="0.25">
      <c r="A6" s="279" t="s">
        <v>67</v>
      </c>
      <c r="B6" s="280"/>
      <c r="C6" s="202">
        <v>20827</v>
      </c>
      <c r="D6" s="243">
        <v>325570</v>
      </c>
      <c r="E6" s="243">
        <f>52271140234/1000</f>
        <v>52271140.233999997</v>
      </c>
      <c r="F6" s="243">
        <f>13315686520.646/1000</f>
        <v>13315686.520646</v>
      </c>
      <c r="G6" s="243">
        <f>6229219786/1000</f>
        <v>6229219.7860000003</v>
      </c>
      <c r="H6" s="186" t="s">
        <v>68</v>
      </c>
      <c r="K6" s="112"/>
    </row>
    <row r="7" spans="1:12" ht="15" customHeight="1" x14ac:dyDescent="0.25">
      <c r="A7" s="155"/>
      <c r="B7" s="131"/>
      <c r="C7" s="189"/>
      <c r="D7" s="190"/>
      <c r="E7" s="191"/>
      <c r="F7" s="191"/>
      <c r="G7" s="192"/>
      <c r="H7" s="170"/>
    </row>
    <row r="8" spans="1:12" ht="12" customHeight="1" x14ac:dyDescent="0.25">
      <c r="A8" s="156" t="s">
        <v>226</v>
      </c>
      <c r="B8" s="182" t="s">
        <v>69</v>
      </c>
      <c r="C8" s="193">
        <v>121</v>
      </c>
      <c r="D8" s="194">
        <v>12029</v>
      </c>
      <c r="E8" s="194">
        <f>529628165/1000</f>
        <v>529628.16500000004</v>
      </c>
      <c r="F8" s="195">
        <f>[1]PROCJENE_poSPS_12122022!$L$9/1000</f>
        <v>336365.16</v>
      </c>
      <c r="G8" s="196">
        <f>[1]PROCJENE_poSPS_12122022!$S$9/1000</f>
        <v>319904.22200000001</v>
      </c>
      <c r="H8" s="177" t="s">
        <v>237</v>
      </c>
    </row>
    <row r="9" spans="1:12" ht="2.25" customHeight="1" x14ac:dyDescent="0.25">
      <c r="A9" s="156"/>
      <c r="B9" s="182"/>
      <c r="C9" s="193"/>
      <c r="D9" s="190"/>
      <c r="E9" s="190"/>
      <c r="F9" s="195"/>
      <c r="G9" s="196"/>
      <c r="H9" s="177"/>
    </row>
    <row r="10" spans="1:12" ht="15" customHeight="1" x14ac:dyDescent="0.25">
      <c r="A10" s="156" t="s">
        <v>1</v>
      </c>
      <c r="B10" s="182" t="s">
        <v>71</v>
      </c>
      <c r="C10" s="193">
        <v>3344</v>
      </c>
      <c r="D10" s="194">
        <v>98131</v>
      </c>
      <c r="E10" s="194">
        <f>13179464945/1000</f>
        <v>13179464.945</v>
      </c>
      <c r="F10" s="195">
        <f>[1]PROCJENE_poSPS_12122022!$L$10/1000</f>
        <v>3925906.4266459998</v>
      </c>
      <c r="G10" s="196">
        <f>[1]PROCJENE_poSPS_12122022!$S$10/1000</f>
        <v>1712297.2549999999</v>
      </c>
      <c r="H10" s="177" t="s">
        <v>183</v>
      </c>
    </row>
    <row r="11" spans="1:12" ht="2.25" customHeight="1" x14ac:dyDescent="0.25">
      <c r="A11" s="156"/>
      <c r="B11" s="182"/>
      <c r="C11" s="193"/>
      <c r="D11" s="190"/>
      <c r="E11" s="190"/>
      <c r="F11" s="195"/>
      <c r="G11" s="196"/>
      <c r="H11" s="177"/>
    </row>
    <row r="12" spans="1:12" ht="11.25" customHeight="1" x14ac:dyDescent="0.25">
      <c r="A12" s="156" t="s">
        <v>2</v>
      </c>
      <c r="B12" s="182" t="s">
        <v>73</v>
      </c>
      <c r="C12" s="193"/>
      <c r="D12" s="190"/>
      <c r="E12" s="190"/>
      <c r="F12" s="195"/>
      <c r="G12" s="196"/>
      <c r="H12" s="177"/>
    </row>
    <row r="13" spans="1:12" ht="10.5" customHeight="1" x14ac:dyDescent="0.25">
      <c r="A13" s="156"/>
      <c r="B13" s="182" t="s">
        <v>172</v>
      </c>
      <c r="C13" s="193"/>
      <c r="D13" s="190"/>
      <c r="E13" s="190"/>
      <c r="F13" s="195"/>
      <c r="G13" s="196"/>
      <c r="H13" s="177" t="s">
        <v>223</v>
      </c>
    </row>
    <row r="14" spans="1:12" x14ac:dyDescent="0.25">
      <c r="A14" s="156"/>
      <c r="B14" s="182" t="s">
        <v>171</v>
      </c>
      <c r="C14" s="193">
        <v>151</v>
      </c>
      <c r="D14" s="194">
        <v>8576</v>
      </c>
      <c r="E14" s="194">
        <f>3170005639/1000</f>
        <v>3170005.639</v>
      </c>
      <c r="F14" s="195">
        <f>[1]PROCJENE_poSPS_12122022!$L$11/1000</f>
        <v>922077.18799999997</v>
      </c>
      <c r="G14" s="196">
        <f>[1]PROCJENE_poSPS_12122022!$S$11/1000</f>
        <v>350522.03600000002</v>
      </c>
      <c r="H14" s="177" t="s">
        <v>101</v>
      </c>
    </row>
    <row r="15" spans="1:12" ht="3" customHeight="1" x14ac:dyDescent="0.25">
      <c r="A15" s="157"/>
      <c r="B15" s="183"/>
      <c r="C15" s="193"/>
      <c r="D15" s="190"/>
      <c r="E15" s="190"/>
      <c r="F15" s="195"/>
      <c r="G15" s="196"/>
      <c r="H15" s="178"/>
    </row>
    <row r="16" spans="1:12" x14ac:dyDescent="0.25">
      <c r="A16" s="157" t="s">
        <v>3</v>
      </c>
      <c r="B16" s="183" t="s">
        <v>173</v>
      </c>
      <c r="C16" s="193"/>
      <c r="D16" s="190"/>
      <c r="E16" s="190"/>
      <c r="F16" s="195"/>
      <c r="G16" s="196"/>
      <c r="H16" s="178"/>
    </row>
    <row r="17" spans="1:10" x14ac:dyDescent="0.25">
      <c r="A17" s="157"/>
      <c r="B17" s="183" t="s">
        <v>176</v>
      </c>
      <c r="C17" s="193"/>
      <c r="D17" s="190"/>
      <c r="E17" s="190"/>
      <c r="F17" s="195"/>
      <c r="G17" s="196"/>
      <c r="H17" s="178" t="s">
        <v>103</v>
      </c>
    </row>
    <row r="18" spans="1:10" x14ac:dyDescent="0.25">
      <c r="A18" s="157"/>
      <c r="B18" s="183" t="s">
        <v>175</v>
      </c>
      <c r="C18" s="193"/>
      <c r="D18" s="190"/>
      <c r="E18" s="190"/>
      <c r="F18" s="195"/>
      <c r="G18" s="196"/>
      <c r="H18" s="178" t="s">
        <v>105</v>
      </c>
    </row>
    <row r="19" spans="1:10" ht="15" customHeight="1" x14ac:dyDescent="0.25">
      <c r="A19" s="157"/>
      <c r="B19" s="183" t="s">
        <v>174</v>
      </c>
      <c r="C19" s="193">
        <v>216</v>
      </c>
      <c r="D19" s="194">
        <v>8539</v>
      </c>
      <c r="E19" s="194">
        <f>787753941/1000</f>
        <v>787753.94099999999</v>
      </c>
      <c r="F19" s="195">
        <f>[1]PROCJENE_poSPS_12122022!$L$12/1000</f>
        <v>283245.16899999999</v>
      </c>
      <c r="G19" s="196">
        <f>[1]PROCJENE_poSPS_12122022!$S$12/1000</f>
        <v>191023.66500000001</v>
      </c>
      <c r="H19" s="178" t="s">
        <v>107</v>
      </c>
    </row>
    <row r="20" spans="1:10" ht="4.5" customHeight="1" x14ac:dyDescent="0.25">
      <c r="A20" s="157"/>
      <c r="B20" s="183"/>
      <c r="C20" s="193"/>
      <c r="D20" s="190"/>
      <c r="E20" s="190"/>
      <c r="F20" s="195"/>
      <c r="G20" s="196"/>
      <c r="H20" s="179"/>
    </row>
    <row r="21" spans="1:10" ht="15.75" customHeight="1" x14ac:dyDescent="0.25">
      <c r="A21" s="157" t="s">
        <v>227</v>
      </c>
      <c r="B21" s="183" t="s">
        <v>75</v>
      </c>
      <c r="C21" s="193">
        <v>1512</v>
      </c>
      <c r="D21" s="194">
        <v>22338</v>
      </c>
      <c r="E21" s="194">
        <f>2432152334/1000</f>
        <v>2432152.3339999998</v>
      </c>
      <c r="F21" s="195">
        <f>[1]PROCJENE_poSPS_12122022!$L$13/1000</f>
        <v>769413.08700000006</v>
      </c>
      <c r="G21" s="196">
        <f>[1]PROCJENE_poSPS_12122022!$S$13/1000</f>
        <v>377324.13699999999</v>
      </c>
      <c r="H21" s="178" t="s">
        <v>76</v>
      </c>
    </row>
    <row r="22" spans="1:10" ht="5.25" customHeight="1" x14ac:dyDescent="0.25">
      <c r="A22" s="157"/>
      <c r="B22" s="183"/>
      <c r="C22" s="193"/>
      <c r="D22" s="190"/>
      <c r="E22" s="190"/>
      <c r="F22" s="195"/>
      <c r="G22" s="196"/>
      <c r="H22" s="178"/>
    </row>
    <row r="23" spans="1:10" ht="39" customHeight="1" x14ac:dyDescent="0.25">
      <c r="A23" s="156" t="s">
        <v>228</v>
      </c>
      <c r="B23" s="184" t="s">
        <v>170</v>
      </c>
      <c r="C23" s="197">
        <v>6841</v>
      </c>
      <c r="D23" s="194">
        <v>87161</v>
      </c>
      <c r="E23" s="194">
        <f>25636942853/1000</f>
        <v>25636942.853</v>
      </c>
      <c r="F23" s="195">
        <f>[1]PROCJENE_poSPS_12122022!$L$14/1000</f>
        <v>3664618.8990000002</v>
      </c>
      <c r="G23" s="198">
        <f>[1]PROCJENE_poSPS_12122022!$S$14/1000</f>
        <v>1466245.473</v>
      </c>
      <c r="H23" s="180" t="s">
        <v>128</v>
      </c>
      <c r="I23" s="129"/>
      <c r="J23" s="45"/>
    </row>
    <row r="24" spans="1:10" ht="4.5" customHeight="1" x14ac:dyDescent="0.25">
      <c r="A24" s="158"/>
      <c r="B24" s="185"/>
      <c r="C24" s="199"/>
      <c r="D24" s="190"/>
      <c r="E24" s="190"/>
      <c r="F24" s="191"/>
      <c r="G24" s="192"/>
      <c r="H24" s="181"/>
      <c r="I24" s="46"/>
    </row>
    <row r="25" spans="1:10" ht="15" customHeight="1" x14ac:dyDescent="0.25">
      <c r="A25" s="157" t="s">
        <v>229</v>
      </c>
      <c r="B25" s="183" t="s">
        <v>77</v>
      </c>
      <c r="C25" s="193">
        <v>1381</v>
      </c>
      <c r="D25" s="194">
        <v>20957</v>
      </c>
      <c r="E25" s="194">
        <f>1800943225/1000</f>
        <v>1800943.2250000001</v>
      </c>
      <c r="F25" s="195">
        <f>[1]PROCJENE_poSPS_12122022!$L$15/1000</f>
        <v>759851.60900000005</v>
      </c>
      <c r="G25" s="196">
        <f>[1]PROCJENE_poSPS_12122022!$S$15/1000</f>
        <v>410249.22100000002</v>
      </c>
      <c r="H25" s="178" t="s">
        <v>78</v>
      </c>
    </row>
    <row r="26" spans="1:10" ht="3" customHeight="1" x14ac:dyDescent="0.25">
      <c r="A26" s="157"/>
      <c r="B26" s="183"/>
      <c r="C26" s="193"/>
      <c r="D26" s="190"/>
      <c r="E26" s="190"/>
      <c r="F26" s="195"/>
      <c r="G26" s="196"/>
      <c r="H26" s="178"/>
    </row>
    <row r="27" spans="1:10" x14ac:dyDescent="0.25">
      <c r="A27" s="157" t="s">
        <v>7</v>
      </c>
      <c r="B27" s="183" t="s">
        <v>177</v>
      </c>
      <c r="C27" s="193"/>
      <c r="D27" s="190"/>
      <c r="E27" s="190"/>
      <c r="F27" s="195"/>
      <c r="G27" s="196"/>
      <c r="H27" s="178"/>
    </row>
    <row r="28" spans="1:10" x14ac:dyDescent="0.25">
      <c r="A28" s="157"/>
      <c r="B28" s="183" t="s">
        <v>178</v>
      </c>
      <c r="C28" s="193"/>
      <c r="D28" s="190"/>
      <c r="E28" s="190"/>
      <c r="F28" s="195"/>
      <c r="G28" s="196"/>
      <c r="H28" s="178" t="s">
        <v>113</v>
      </c>
    </row>
    <row r="29" spans="1:10" x14ac:dyDescent="0.25">
      <c r="A29" s="157"/>
      <c r="B29" s="183" t="s">
        <v>80</v>
      </c>
      <c r="C29" s="193">
        <v>914</v>
      </c>
      <c r="D29" s="194">
        <v>8057</v>
      </c>
      <c r="E29" s="194">
        <f>360366998/1000</f>
        <v>360366.99800000002</v>
      </c>
      <c r="F29" s="195">
        <f>[1]PROCJENE_poSPS_12122022!$L$16/1000</f>
        <v>170604.09299999999</v>
      </c>
      <c r="G29" s="196">
        <f>[1]PROCJENE_poSPS_12122022!$S$16/1000</f>
        <v>97298.82</v>
      </c>
      <c r="H29" s="178" t="s">
        <v>114</v>
      </c>
    </row>
    <row r="30" spans="1:10" ht="5.25" customHeight="1" x14ac:dyDescent="0.25">
      <c r="A30" s="157"/>
      <c r="B30" s="183"/>
      <c r="C30" s="193"/>
      <c r="D30" s="190"/>
      <c r="E30" s="190"/>
      <c r="F30" s="195"/>
      <c r="G30" s="196"/>
      <c r="H30" s="178"/>
    </row>
    <row r="31" spans="1:10" x14ac:dyDescent="0.25">
      <c r="A31" s="157" t="s">
        <v>230</v>
      </c>
      <c r="B31" s="183" t="s">
        <v>81</v>
      </c>
      <c r="C31" s="193">
        <v>1015</v>
      </c>
      <c r="D31" s="194">
        <v>18535</v>
      </c>
      <c r="E31" s="194">
        <f>1844981865/1000</f>
        <v>1844981.865</v>
      </c>
      <c r="F31" s="195">
        <f>[1]PROCJENE_poSPS_12122022!$L$17/1000</f>
        <v>1132421.007</v>
      </c>
      <c r="G31" s="196">
        <f>[1]PROCJENE_poSPS_12122022!$S$17/1000</f>
        <v>589120.80000000005</v>
      </c>
      <c r="H31" s="178" t="s">
        <v>186</v>
      </c>
    </row>
    <row r="32" spans="1:10" ht="4.5" customHeight="1" x14ac:dyDescent="0.25">
      <c r="A32" s="157"/>
      <c r="B32" s="183"/>
      <c r="C32" s="193"/>
      <c r="D32" s="190"/>
      <c r="E32" s="190"/>
      <c r="F32" s="195"/>
      <c r="G32" s="196"/>
      <c r="H32" s="178"/>
    </row>
    <row r="33" spans="1:8" ht="17.25" customHeight="1" x14ac:dyDescent="0.25">
      <c r="A33" s="157" t="s">
        <v>9</v>
      </c>
      <c r="B33" s="183" t="s">
        <v>82</v>
      </c>
      <c r="C33" s="193">
        <v>898</v>
      </c>
      <c r="D33" s="194">
        <v>3003</v>
      </c>
      <c r="E33" s="194">
        <f>328632381/1000</f>
        <v>328632.38099999999</v>
      </c>
      <c r="F33" s="195">
        <f>[1]PROCJENE_poSPS_12122022!$L$18/1000</f>
        <v>151515.21</v>
      </c>
      <c r="G33" s="196">
        <f>[1]PROCJENE_poSPS_12122022!$S$18/1000</f>
        <v>52017.203000000001</v>
      </c>
      <c r="H33" s="178" t="s">
        <v>83</v>
      </c>
    </row>
    <row r="34" spans="1:8" ht="4.5" customHeight="1" x14ac:dyDescent="0.25">
      <c r="A34" s="157"/>
      <c r="B34" s="183"/>
      <c r="C34" s="193"/>
      <c r="D34" s="190"/>
      <c r="E34" s="190"/>
      <c r="F34" s="195"/>
      <c r="G34" s="196"/>
      <c r="H34" s="178"/>
    </row>
    <row r="35" spans="1:8" x14ac:dyDescent="0.25">
      <c r="A35" s="157" t="s">
        <v>10</v>
      </c>
      <c r="B35" s="183" t="s">
        <v>116</v>
      </c>
      <c r="C35" s="193"/>
      <c r="D35" s="190"/>
      <c r="E35" s="190"/>
      <c r="F35" s="195"/>
      <c r="G35" s="196"/>
      <c r="H35" s="178" t="s">
        <v>117</v>
      </c>
    </row>
    <row r="36" spans="1:8" ht="12" customHeight="1" x14ac:dyDescent="0.25">
      <c r="A36" s="157"/>
      <c r="B36" s="183" t="s">
        <v>84</v>
      </c>
      <c r="C36" s="193">
        <v>2569</v>
      </c>
      <c r="D36" s="194">
        <v>13358</v>
      </c>
      <c r="E36" s="194">
        <f>1135190232/1000</f>
        <v>1135190.2320000001</v>
      </c>
      <c r="F36" s="195">
        <f>[1]PROCJENE_poSPS_12122022!$L$19/1000</f>
        <v>513337.65600000002</v>
      </c>
      <c r="G36" s="196">
        <f>[1]PROCJENE_poSPS_12122022!$S$19/1000</f>
        <v>280785.66499999998</v>
      </c>
      <c r="H36" s="178" t="s">
        <v>118</v>
      </c>
    </row>
    <row r="37" spans="1:8" ht="4.5" customHeight="1" x14ac:dyDescent="0.25">
      <c r="A37" s="157"/>
      <c r="B37" s="183"/>
      <c r="C37" s="193"/>
      <c r="D37" s="190"/>
      <c r="E37" s="190"/>
      <c r="F37" s="195"/>
      <c r="G37" s="196"/>
      <c r="H37" s="178"/>
    </row>
    <row r="38" spans="1:8" x14ac:dyDescent="0.25">
      <c r="A38" s="157" t="s">
        <v>11</v>
      </c>
      <c r="B38" s="183" t="s">
        <v>179</v>
      </c>
      <c r="C38" s="193"/>
      <c r="D38" s="190"/>
      <c r="E38" s="190"/>
      <c r="F38" s="195"/>
      <c r="G38" s="196"/>
      <c r="H38" s="178" t="s">
        <v>184</v>
      </c>
    </row>
    <row r="39" spans="1:8" x14ac:dyDescent="0.25">
      <c r="A39" s="157"/>
      <c r="B39" s="183" t="s">
        <v>180</v>
      </c>
      <c r="C39" s="193">
        <v>873</v>
      </c>
      <c r="D39" s="194">
        <v>11983</v>
      </c>
      <c r="E39" s="194">
        <f>452865318/1000</f>
        <v>452865.31800000003</v>
      </c>
      <c r="F39" s="195">
        <f>[1]PROCJENE_poSPS_12122022!$L$20/1000</f>
        <v>301552.68599999999</v>
      </c>
      <c r="G39" s="196">
        <f>[1]PROCJENE_poSPS_12122022!$S$20/1000</f>
        <v>196785.53599999999</v>
      </c>
      <c r="H39" s="178" t="s">
        <v>185</v>
      </c>
    </row>
    <row r="40" spans="1:8" ht="3" customHeight="1" x14ac:dyDescent="0.25">
      <c r="A40" s="157"/>
      <c r="B40" s="183"/>
      <c r="C40" s="193"/>
      <c r="D40" s="190"/>
      <c r="E40" s="190"/>
      <c r="F40" s="195"/>
      <c r="G40" s="196"/>
      <c r="H40" s="178"/>
    </row>
    <row r="41" spans="1:8" ht="15.75" customHeight="1" x14ac:dyDescent="0.25">
      <c r="A41" s="157" t="s">
        <v>12</v>
      </c>
      <c r="B41" s="183" t="s">
        <v>86</v>
      </c>
      <c r="C41" s="193">
        <v>387</v>
      </c>
      <c r="D41" s="194">
        <v>3192</v>
      </c>
      <c r="E41" s="194">
        <f>102264685/1000</f>
        <v>102264.685</v>
      </c>
      <c r="F41" s="195">
        <f>[1]PROCJENE_poSPS_12122022!$L$21/1000</f>
        <v>73358.274999999994</v>
      </c>
      <c r="G41" s="196">
        <f>[1]PROCJENE_poSPS_12122022!$S$21/1000</f>
        <v>49092.928</v>
      </c>
      <c r="H41" s="178" t="s">
        <v>87</v>
      </c>
    </row>
    <row r="42" spans="1:8" ht="2.25" customHeight="1" x14ac:dyDescent="0.25">
      <c r="A42" s="157"/>
      <c r="B42" s="183"/>
      <c r="C42" s="193"/>
      <c r="D42" s="190"/>
      <c r="E42" s="190"/>
      <c r="F42" s="195"/>
      <c r="G42" s="196"/>
      <c r="H42" s="178"/>
    </row>
    <row r="43" spans="1:8" x14ac:dyDescent="0.25">
      <c r="A43" s="157" t="s">
        <v>13</v>
      </c>
      <c r="B43" s="183" t="s">
        <v>181</v>
      </c>
      <c r="C43" s="193"/>
      <c r="D43" s="190"/>
      <c r="E43" s="190"/>
      <c r="F43" s="195"/>
      <c r="G43" s="196"/>
      <c r="H43" s="178" t="s">
        <v>88</v>
      </c>
    </row>
    <row r="44" spans="1:8" x14ac:dyDescent="0.25">
      <c r="A44" s="157"/>
      <c r="B44" s="183" t="s">
        <v>182</v>
      </c>
      <c r="C44" s="193">
        <v>209</v>
      </c>
      <c r="D44" s="194">
        <v>2908</v>
      </c>
      <c r="E44" s="194">
        <f>182730576/1000</f>
        <v>182730.576</v>
      </c>
      <c r="F44" s="195">
        <f>[1]PROCJENE_poSPS_12122022!$L$22/1000</f>
        <v>109763.41800000001</v>
      </c>
      <c r="G44" s="196">
        <f>[1]PROCJENE_poSPS_12122022!$S$22/1000</f>
        <v>52677.533000000003</v>
      </c>
      <c r="H44" s="178" t="s">
        <v>238</v>
      </c>
    </row>
    <row r="45" spans="1:8" ht="1.5" customHeight="1" x14ac:dyDescent="0.25">
      <c r="A45" s="157"/>
      <c r="B45" s="183"/>
      <c r="C45" s="193"/>
      <c r="D45" s="190"/>
      <c r="E45" s="190"/>
      <c r="F45" s="195"/>
      <c r="G45" s="196"/>
      <c r="H45" s="178"/>
    </row>
    <row r="46" spans="1:8" ht="17.25" customHeight="1" x14ac:dyDescent="0.25">
      <c r="A46" s="157" t="s">
        <v>154</v>
      </c>
      <c r="B46" s="183" t="s">
        <v>155</v>
      </c>
      <c r="C46" s="193">
        <v>131</v>
      </c>
      <c r="D46" s="194">
        <v>5500</v>
      </c>
      <c r="E46" s="194">
        <f>267797559/1000</f>
        <v>267797.55900000001</v>
      </c>
      <c r="F46" s="195">
        <f>[1]PROCJENE_poSPS_12122022!$L$23/1000</f>
        <v>171080.611</v>
      </c>
      <c r="G46" s="196">
        <f>[1]PROCJENE_poSPS_12122022!$S$23/1000</f>
        <v>62114.451000000001</v>
      </c>
      <c r="H46" s="178" t="s">
        <v>239</v>
      </c>
    </row>
    <row r="47" spans="1:8" ht="1.5" customHeight="1" x14ac:dyDescent="0.25">
      <c r="A47" s="157"/>
      <c r="B47" s="183"/>
      <c r="C47" s="193"/>
      <c r="D47" s="190"/>
      <c r="E47" s="190"/>
      <c r="F47" s="195"/>
      <c r="G47" s="196"/>
      <c r="H47" s="178"/>
    </row>
    <row r="48" spans="1:8" ht="17.25" customHeight="1" x14ac:dyDescent="0.25">
      <c r="A48" s="157" t="s">
        <v>14</v>
      </c>
      <c r="B48" s="183" t="s">
        <v>89</v>
      </c>
      <c r="C48" s="193">
        <v>265</v>
      </c>
      <c r="D48" s="194">
        <v>1303</v>
      </c>
      <c r="E48" s="194">
        <f>59419518/1000</f>
        <v>59419.517999999996</v>
      </c>
      <c r="F48" s="195">
        <f>[1]PROCJENE_poSPS_12122022!$L$24/1000</f>
        <v>30576.026000000002</v>
      </c>
      <c r="G48" s="196">
        <f>[1]PROCJENE_poSPS_12122022!$S$24/1000</f>
        <v>21760.841</v>
      </c>
      <c r="H48" s="178" t="s">
        <v>90</v>
      </c>
    </row>
    <row r="49" spans="1:4" x14ac:dyDescent="0.25">
      <c r="A49" s="132"/>
      <c r="D49" s="168"/>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sqref="A1:H10"/>
    </sheetView>
  </sheetViews>
  <sheetFormatPr defaultRowHeight="15" x14ac:dyDescent="0.25"/>
  <cols>
    <col min="1" max="1" width="9.7109375" customWidth="1"/>
    <col min="2" max="2" width="8.7109375" customWidth="1"/>
    <col min="3" max="3" width="9.7109375" customWidth="1"/>
    <col min="4" max="4" width="9.28515625" customWidth="1"/>
    <col min="5" max="5" width="9" customWidth="1"/>
    <col min="6" max="7" width="9.7109375" customWidth="1"/>
    <col min="8" max="8" width="19" customWidth="1"/>
  </cols>
  <sheetData>
    <row r="1" spans="1:10" x14ac:dyDescent="0.25">
      <c r="A1" s="284" t="s">
        <v>202</v>
      </c>
      <c r="B1" s="284"/>
      <c r="C1" s="284"/>
      <c r="D1" s="284"/>
      <c r="E1" s="284"/>
      <c r="F1" s="284"/>
      <c r="G1" s="284"/>
      <c r="H1" s="284"/>
    </row>
    <row r="2" spans="1:10" x14ac:dyDescent="0.25">
      <c r="A2" s="278" t="s">
        <v>203</v>
      </c>
      <c r="B2" s="278"/>
      <c r="C2" s="278"/>
      <c r="D2" s="278"/>
      <c r="E2" s="278"/>
      <c r="F2" s="278"/>
      <c r="G2" s="278"/>
      <c r="H2" s="278"/>
    </row>
    <row r="3" spans="1:10" ht="15.75" thickBot="1" x14ac:dyDescent="0.3">
      <c r="A3" s="42"/>
      <c r="B3" s="42"/>
      <c r="C3" s="43"/>
      <c r="D3" s="43"/>
      <c r="E3" s="42"/>
      <c r="F3" s="42"/>
      <c r="G3" s="43"/>
      <c r="H3" s="42"/>
    </row>
    <row r="4" spans="1:10" ht="153" customHeight="1" thickTop="1" x14ac:dyDescent="0.25">
      <c r="A4" s="282" t="s">
        <v>192</v>
      </c>
      <c r="B4" s="283"/>
      <c r="C4" s="126" t="s">
        <v>94</v>
      </c>
      <c r="D4" s="126" t="s">
        <v>140</v>
      </c>
      <c r="E4" s="127" t="s">
        <v>95</v>
      </c>
      <c r="F4" s="126" t="s">
        <v>143</v>
      </c>
      <c r="G4" s="126" t="s">
        <v>96</v>
      </c>
      <c r="H4" s="95" t="s">
        <v>193</v>
      </c>
    </row>
    <row r="5" spans="1:10" x14ac:dyDescent="0.25">
      <c r="A5" s="281"/>
      <c r="B5" s="281"/>
      <c r="C5" s="49"/>
      <c r="D5" s="50"/>
      <c r="E5" s="50"/>
      <c r="F5" s="50"/>
      <c r="G5" s="77"/>
      <c r="H5" s="44"/>
    </row>
    <row r="6" spans="1:10" ht="27" customHeight="1" x14ac:dyDescent="0.25">
      <c r="A6" s="279" t="s">
        <v>187</v>
      </c>
      <c r="B6" s="280"/>
      <c r="C6" s="202">
        <v>20827</v>
      </c>
      <c r="D6" s="203">
        <v>325570</v>
      </c>
      <c r="E6" s="203">
        <f>[1]PROCJENE_poREG_12122022!$I$2/1000</f>
        <v>52271140.233999997</v>
      </c>
      <c r="F6" s="203">
        <f>[1]PROCJENE_poREG_12122022!$L$2/1000</f>
        <v>13315686.520646</v>
      </c>
      <c r="G6" s="204">
        <f>[1]PROCJENE_poREG_12122022!$S$2/1000</f>
        <v>6229219.7860000003</v>
      </c>
      <c r="H6" s="201" t="s">
        <v>188</v>
      </c>
    </row>
    <row r="7" spans="1:10" ht="13.5" customHeight="1" x14ac:dyDescent="0.25">
      <c r="A7" s="128"/>
      <c r="B7" s="128"/>
      <c r="C7" s="202"/>
      <c r="D7" s="203"/>
      <c r="E7" s="203"/>
      <c r="F7" s="203"/>
      <c r="G7" s="204"/>
      <c r="H7" s="48"/>
    </row>
    <row r="8" spans="1:10" x14ac:dyDescent="0.25">
      <c r="A8" s="285" t="s">
        <v>194</v>
      </c>
      <c r="B8" s="286"/>
      <c r="C8" s="205">
        <v>19791</v>
      </c>
      <c r="D8" s="175">
        <v>121597</v>
      </c>
      <c r="E8" s="175">
        <f>[1]PROCJENE_poREG_12122022!$I$3/1000</f>
        <v>19574604.668000001</v>
      </c>
      <c r="F8" s="175">
        <f>[1]PROCJENE_poREG_12122022!$L$3/1000</f>
        <v>4337552.740646</v>
      </c>
      <c r="G8" s="206">
        <f>[1]PROCJENE_poREG_12122022!$S$3/1000</f>
        <v>1944170.9210000001</v>
      </c>
      <c r="H8" s="200" t="s">
        <v>197</v>
      </c>
      <c r="J8" s="152"/>
    </row>
    <row r="9" spans="1:10" x14ac:dyDescent="0.25">
      <c r="A9" s="287" t="s">
        <v>195</v>
      </c>
      <c r="B9" s="288"/>
      <c r="C9" s="205">
        <v>861</v>
      </c>
      <c r="D9" s="175">
        <v>86728</v>
      </c>
      <c r="E9" s="176">
        <f>[1]PROCJENE_poREG_12122022!$I$4/1000</f>
        <v>14220682.782</v>
      </c>
      <c r="F9" s="176">
        <f>[1]PROCJENE_poREG_12122022!$L$4/1000</f>
        <v>3519874.645</v>
      </c>
      <c r="G9" s="207">
        <f>[1]PROCJENE_poREG_12122022!$S$4/1000</f>
        <v>1645461.254</v>
      </c>
      <c r="H9" s="200" t="s">
        <v>198</v>
      </c>
      <c r="J9" s="152"/>
    </row>
    <row r="10" spans="1:10" x14ac:dyDescent="0.25">
      <c r="A10" s="285" t="s">
        <v>196</v>
      </c>
      <c r="B10" s="286"/>
      <c r="C10" s="205">
        <v>175</v>
      </c>
      <c r="D10" s="175">
        <v>117245</v>
      </c>
      <c r="E10" s="175">
        <f>[1]PROCJENE_poREG_12122022!$I$5/1000</f>
        <v>18475852.784000002</v>
      </c>
      <c r="F10" s="175">
        <f>[1]PROCJENE_poREG_12122022!$L$5/1000</f>
        <v>5458259.1349999998</v>
      </c>
      <c r="G10" s="206">
        <f>[1]PROCJENE_poREG_12122022!$S$5/1000</f>
        <v>2639587.611</v>
      </c>
      <c r="H10" s="200" t="s">
        <v>199</v>
      </c>
      <c r="J10" s="152"/>
    </row>
    <row r="12" spans="1:10" x14ac:dyDescent="0.25">
      <c r="D12" s="151"/>
      <c r="E12" s="151"/>
      <c r="F12" s="151"/>
      <c r="G12" s="151"/>
    </row>
    <row r="13" spans="1:10" x14ac:dyDescent="0.25">
      <c r="D13" s="151"/>
      <c r="E13" s="151"/>
      <c r="F13" s="151"/>
      <c r="G13" s="151"/>
    </row>
    <row r="14" spans="1:10" x14ac:dyDescent="0.25">
      <c r="D14" s="151"/>
      <c r="E14" s="151"/>
      <c r="F14" s="151"/>
      <c r="G14" s="151"/>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E5" sqref="E5"/>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284" t="s">
        <v>204</v>
      </c>
      <c r="B1" s="284"/>
      <c r="C1" s="284"/>
      <c r="D1" s="284"/>
      <c r="E1" s="284"/>
      <c r="F1" s="284"/>
      <c r="G1" s="284"/>
      <c r="H1" s="284"/>
    </row>
    <row r="2" spans="1:8" x14ac:dyDescent="0.25">
      <c r="A2" s="291" t="s">
        <v>205</v>
      </c>
      <c r="B2" s="291"/>
      <c r="C2" s="291"/>
      <c r="D2" s="291"/>
      <c r="E2" s="291"/>
      <c r="F2" s="291"/>
      <c r="G2" s="291"/>
      <c r="H2" s="291"/>
    </row>
    <row r="3" spans="1:8" ht="12" customHeight="1" thickBot="1" x14ac:dyDescent="0.3">
      <c r="A3" s="143"/>
      <c r="B3" s="143"/>
      <c r="C3" s="143"/>
      <c r="D3" s="143"/>
      <c r="E3" s="143"/>
      <c r="F3" s="143"/>
      <c r="G3" s="143"/>
      <c r="H3" s="143"/>
    </row>
    <row r="4" spans="1:8" ht="135.75" thickTop="1" x14ac:dyDescent="0.25">
      <c r="A4" s="282" t="s">
        <v>191</v>
      </c>
      <c r="B4" s="283"/>
      <c r="C4" s="96" t="s">
        <v>141</v>
      </c>
      <c r="D4" s="96" t="s">
        <v>151</v>
      </c>
      <c r="E4" s="97" t="s">
        <v>91</v>
      </c>
      <c r="F4" s="96" t="s">
        <v>92</v>
      </c>
      <c r="G4" s="97" t="s">
        <v>93</v>
      </c>
      <c r="H4" s="95" t="s">
        <v>190</v>
      </c>
    </row>
    <row r="5" spans="1:8" x14ac:dyDescent="0.25">
      <c r="A5" s="292" t="s">
        <v>189</v>
      </c>
      <c r="B5" s="293"/>
      <c r="C5" s="211">
        <v>160552.69292010934</v>
      </c>
      <c r="D5" s="211">
        <v>40899.611514101423</v>
      </c>
      <c r="E5" s="212">
        <v>45.2</v>
      </c>
      <c r="F5" s="211">
        <v>19136.976427542264</v>
      </c>
      <c r="G5" s="213">
        <v>13.6</v>
      </c>
      <c r="H5" s="208" t="s">
        <v>188</v>
      </c>
    </row>
    <row r="6" spans="1:8" x14ac:dyDescent="0.25">
      <c r="A6" s="294"/>
      <c r="B6" s="295"/>
      <c r="C6" s="188"/>
      <c r="D6" s="39"/>
      <c r="E6" s="138"/>
      <c r="F6" s="39"/>
      <c r="G6" s="139"/>
      <c r="H6" s="76"/>
    </row>
    <row r="7" spans="1:8" ht="20.100000000000001" customHeight="1" x14ac:dyDescent="0.25">
      <c r="A7" s="289" t="s">
        <v>194</v>
      </c>
      <c r="B7" s="290"/>
      <c r="C7" s="187">
        <v>160979.33886526804</v>
      </c>
      <c r="D7" s="187">
        <v>35671.544040116118</v>
      </c>
      <c r="E7" s="140">
        <v>44.3</v>
      </c>
      <c r="F7" s="187">
        <v>15991.666976491684</v>
      </c>
      <c r="G7" s="277">
        <v>12.2</v>
      </c>
      <c r="H7" s="209" t="s">
        <v>197</v>
      </c>
    </row>
    <row r="8" spans="1:8" ht="20.100000000000001" customHeight="1" x14ac:dyDescent="0.25">
      <c r="A8" s="289" t="s">
        <v>195</v>
      </c>
      <c r="B8" s="290"/>
      <c r="C8" s="187">
        <v>163968.76189927128</v>
      </c>
      <c r="D8" s="187">
        <v>40585.216366110137</v>
      </c>
      <c r="E8" s="140">
        <v>40.799999999999997</v>
      </c>
      <c r="F8" s="187">
        <v>18979.667504844514</v>
      </c>
      <c r="G8" s="277">
        <v>13.2</v>
      </c>
      <c r="H8" s="210" t="s">
        <v>198</v>
      </c>
    </row>
    <row r="9" spans="1:8" ht="20.100000000000001" customHeight="1" x14ac:dyDescent="0.25">
      <c r="A9" s="289" t="s">
        <v>196</v>
      </c>
      <c r="B9" s="290"/>
      <c r="C9" s="187">
        <v>157583.28955605783</v>
      </c>
      <c r="D9" s="187">
        <v>46554.301974497845</v>
      </c>
      <c r="E9" s="140">
        <v>49.5</v>
      </c>
      <c r="F9" s="187">
        <v>22514.970623608588</v>
      </c>
      <c r="G9" s="277">
        <v>15.3</v>
      </c>
      <c r="H9" s="209" t="s">
        <v>199</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activeCell="C7" sqref="C7:C43"/>
    </sheetView>
  </sheetViews>
  <sheetFormatPr defaultColWidth="9.140625" defaultRowHeight="16.5" x14ac:dyDescent="0.3"/>
  <cols>
    <col min="1" max="1" width="2.7109375" style="109" customWidth="1"/>
    <col min="2" max="2" width="21.85546875" style="110" customWidth="1"/>
    <col min="3" max="3" width="10" style="150" customWidth="1"/>
    <col min="4" max="4" width="9.7109375" style="150" customWidth="1"/>
    <col min="5" max="5" width="11" style="10" customWidth="1"/>
    <col min="6" max="6" width="10.28515625" style="150" customWidth="1"/>
    <col min="7" max="7" width="11.140625" style="10" customWidth="1"/>
    <col min="8" max="8" width="22.42578125" style="110" customWidth="1"/>
    <col min="9" max="9" width="9.140625" style="98"/>
    <col min="10" max="10" width="10.85546875" style="98" customWidth="1"/>
    <col min="11" max="11" width="9.140625" style="98"/>
    <col min="12" max="12" width="9.140625" style="99"/>
    <col min="13" max="16384" width="9.140625" style="98"/>
  </cols>
  <sheetData>
    <row r="1" spans="1:12" s="40" customFormat="1" ht="14.25" customHeight="1" x14ac:dyDescent="0.25">
      <c r="A1" s="284" t="s">
        <v>206</v>
      </c>
      <c r="B1" s="284"/>
      <c r="C1" s="284"/>
      <c r="D1" s="284"/>
      <c r="E1" s="284"/>
      <c r="F1" s="284"/>
      <c r="G1" s="284"/>
      <c r="H1" s="284"/>
    </row>
    <row r="2" spans="1:12" s="45" customFormat="1" ht="17.25" customHeight="1" thickBot="1" x14ac:dyDescent="0.3">
      <c r="A2" s="291" t="s">
        <v>207</v>
      </c>
      <c r="B2" s="291"/>
      <c r="C2" s="291"/>
      <c r="D2" s="291"/>
      <c r="E2" s="291"/>
      <c r="F2" s="291"/>
      <c r="G2" s="291"/>
      <c r="H2" s="291"/>
    </row>
    <row r="3" spans="1:12" s="40" customFormat="1" ht="120.75" customHeight="1" thickTop="1" x14ac:dyDescent="0.25">
      <c r="A3" s="282" t="s">
        <v>97</v>
      </c>
      <c r="B3" s="283"/>
      <c r="C3" s="96" t="s">
        <v>141</v>
      </c>
      <c r="D3" s="96" t="s">
        <v>151</v>
      </c>
      <c r="E3" s="97" t="s">
        <v>91</v>
      </c>
      <c r="F3" s="96" t="s">
        <v>92</v>
      </c>
      <c r="G3" s="97" t="s">
        <v>93</v>
      </c>
      <c r="H3" s="95" t="s">
        <v>139</v>
      </c>
      <c r="I3" s="39"/>
      <c r="J3" s="41"/>
      <c r="K3" s="94"/>
    </row>
    <row r="4" spans="1:12" s="40" customFormat="1" ht="4.5" customHeight="1" x14ac:dyDescent="0.25">
      <c r="A4" s="125"/>
      <c r="B4" s="133"/>
      <c r="C4" s="144"/>
      <c r="D4" s="145"/>
      <c r="E4" s="134"/>
      <c r="F4" s="145"/>
      <c r="G4" s="135"/>
      <c r="H4" s="44"/>
      <c r="I4" s="39"/>
      <c r="J4" s="41"/>
      <c r="K4" s="125"/>
    </row>
    <row r="5" spans="1:12" ht="13.15" customHeight="1" x14ac:dyDescent="0.3">
      <c r="A5" s="296" t="s">
        <v>67</v>
      </c>
      <c r="B5" s="297"/>
      <c r="C5" s="211">
        <v>160552.69292010934</v>
      </c>
      <c r="D5" s="211">
        <v>40899.611514101423</v>
      </c>
      <c r="E5" s="212">
        <v>45.2</v>
      </c>
      <c r="F5" s="211">
        <v>19136.976427542264</v>
      </c>
      <c r="G5" s="213">
        <v>13.6</v>
      </c>
      <c r="H5" s="248" t="s">
        <v>68</v>
      </c>
    </row>
    <row r="6" spans="1:12" ht="12.75" customHeight="1" x14ac:dyDescent="0.3">
      <c r="A6" s="263"/>
      <c r="B6" s="264"/>
      <c r="C6" s="265"/>
      <c r="D6" s="214"/>
      <c r="E6" s="136"/>
      <c r="F6" s="214"/>
      <c r="G6" s="137"/>
      <c r="H6" s="248"/>
    </row>
    <row r="7" spans="1:12" s="100" customFormat="1" ht="13.15" customHeight="1" x14ac:dyDescent="0.25">
      <c r="A7" s="159" t="s">
        <v>0</v>
      </c>
      <c r="B7" s="267" t="s">
        <v>69</v>
      </c>
      <c r="C7" s="187">
        <v>44029.276332197187</v>
      </c>
      <c r="D7" s="187">
        <v>27962.853104996258</v>
      </c>
      <c r="E7" s="169">
        <v>63.1</v>
      </c>
      <c r="F7" s="187">
        <v>26594.415329620086</v>
      </c>
      <c r="G7" s="141">
        <v>3.1</v>
      </c>
      <c r="H7" s="249" t="s">
        <v>70</v>
      </c>
      <c r="L7" s="101"/>
    </row>
    <row r="8" spans="1:12" s="100" customFormat="1" ht="4.5" customHeight="1" x14ac:dyDescent="0.25">
      <c r="A8" s="159"/>
      <c r="B8" s="267"/>
      <c r="C8" s="191"/>
      <c r="D8" s="191"/>
      <c r="E8" s="140"/>
      <c r="F8" s="191"/>
      <c r="G8" s="141"/>
      <c r="H8" s="249"/>
      <c r="L8" s="101"/>
    </row>
    <row r="9" spans="1:12" s="100" customFormat="1" ht="13.15" customHeight="1" x14ac:dyDescent="0.25">
      <c r="A9" s="159" t="s">
        <v>1</v>
      </c>
      <c r="B9" s="267" t="s">
        <v>71</v>
      </c>
      <c r="C9" s="187">
        <v>134304.80627936125</v>
      </c>
      <c r="D9" s="187">
        <v>40006.791193873498</v>
      </c>
      <c r="E9" s="169">
        <v>31.9</v>
      </c>
      <c r="F9" s="187">
        <v>17453.008949229938</v>
      </c>
      <c r="G9" s="141">
        <v>16.8</v>
      </c>
      <c r="H9" s="249" t="s">
        <v>72</v>
      </c>
    </row>
    <row r="10" spans="1:12" s="100" customFormat="1" ht="4.5" customHeight="1" x14ac:dyDescent="0.25">
      <c r="A10" s="159"/>
      <c r="B10" s="267"/>
      <c r="C10" s="191"/>
      <c r="D10" s="215"/>
      <c r="E10" s="140"/>
      <c r="F10" s="215"/>
      <c r="G10" s="141"/>
      <c r="H10" s="249"/>
    </row>
    <row r="11" spans="1:12" s="100" customFormat="1" ht="39.75" customHeight="1" x14ac:dyDescent="0.25">
      <c r="A11" s="160" t="s">
        <v>2</v>
      </c>
      <c r="B11" s="253" t="s">
        <v>123</v>
      </c>
      <c r="C11" s="187">
        <v>369636.8515625</v>
      </c>
      <c r="D11" s="187">
        <v>107518.32882462686</v>
      </c>
      <c r="E11" s="169">
        <v>53.7</v>
      </c>
      <c r="F11" s="187">
        <v>40872.438899253728</v>
      </c>
      <c r="G11" s="173">
        <v>18</v>
      </c>
      <c r="H11" s="247" t="s">
        <v>124</v>
      </c>
    </row>
    <row r="12" spans="1:12" s="100" customFormat="1" ht="4.5" customHeight="1" x14ac:dyDescent="0.25">
      <c r="A12" s="160"/>
      <c r="B12" s="253"/>
      <c r="C12" s="216"/>
      <c r="D12" s="216"/>
      <c r="E12" s="172"/>
      <c r="F12" s="217"/>
      <c r="G12" s="173"/>
      <c r="H12" s="247"/>
    </row>
    <row r="13" spans="1:12" s="100" customFormat="1" ht="50.25" customHeight="1" x14ac:dyDescent="0.25">
      <c r="A13" s="160" t="s">
        <v>3</v>
      </c>
      <c r="B13" s="253" t="s">
        <v>125</v>
      </c>
      <c r="C13" s="187">
        <v>92253.652769645152</v>
      </c>
      <c r="D13" s="187">
        <v>33170.765780536363</v>
      </c>
      <c r="E13" s="169">
        <v>46.5</v>
      </c>
      <c r="F13" s="187">
        <v>22370.730179177888</v>
      </c>
      <c r="G13" s="173">
        <v>11.7</v>
      </c>
      <c r="H13" s="247" t="s">
        <v>126</v>
      </c>
    </row>
    <row r="14" spans="1:12" s="100" customFormat="1" ht="4.5" customHeight="1" x14ac:dyDescent="0.25">
      <c r="A14" s="160"/>
      <c r="B14" s="253"/>
      <c r="C14" s="266"/>
      <c r="D14" s="216"/>
      <c r="E14" s="172"/>
      <c r="F14" s="217"/>
      <c r="G14" s="173"/>
      <c r="H14" s="247"/>
    </row>
    <row r="15" spans="1:12" s="100" customFormat="1" ht="13.15" customHeight="1" x14ac:dyDescent="0.25">
      <c r="A15" s="160" t="s">
        <v>4</v>
      </c>
      <c r="B15" s="253" t="s">
        <v>75</v>
      </c>
      <c r="C15" s="187">
        <v>108879.59235383652</v>
      </c>
      <c r="D15" s="187">
        <v>34444.134971796935</v>
      </c>
      <c r="E15" s="169">
        <v>33.1</v>
      </c>
      <c r="F15" s="187">
        <v>16896.875957189557</v>
      </c>
      <c r="G15" s="173">
        <v>16.100000000000001</v>
      </c>
      <c r="H15" s="247" t="s">
        <v>76</v>
      </c>
    </row>
    <row r="16" spans="1:12" s="100" customFormat="1" ht="4.5" customHeight="1" x14ac:dyDescent="0.25">
      <c r="A16" s="160"/>
      <c r="B16" s="253"/>
      <c r="C16" s="266"/>
      <c r="D16" s="216"/>
      <c r="E16" s="172"/>
      <c r="F16" s="217"/>
      <c r="G16" s="173"/>
      <c r="H16" s="247"/>
    </row>
    <row r="17" spans="1:12" s="100" customFormat="1" ht="42" customHeight="1" x14ac:dyDescent="0.25">
      <c r="A17" s="160" t="s">
        <v>5</v>
      </c>
      <c r="B17" s="253" t="s">
        <v>127</v>
      </c>
      <c r="C17" s="187">
        <v>294133.1886164684</v>
      </c>
      <c r="D17" s="187">
        <v>42044.250283957277</v>
      </c>
      <c r="E17" s="169">
        <v>64.2</v>
      </c>
      <c r="F17" s="187">
        <v>16824.002581696346</v>
      </c>
      <c r="G17" s="173">
        <v>8.6</v>
      </c>
      <c r="H17" s="247" t="s">
        <v>128</v>
      </c>
    </row>
    <row r="18" spans="1:12" s="100" customFormat="1" ht="4.5" customHeight="1" x14ac:dyDescent="0.25">
      <c r="A18" s="160"/>
      <c r="B18" s="253"/>
      <c r="C18" s="266"/>
      <c r="D18" s="216"/>
      <c r="E18" s="172"/>
      <c r="F18" s="217"/>
      <c r="G18" s="173"/>
      <c r="H18" s="247"/>
    </row>
    <row r="19" spans="1:12" ht="15.75" customHeight="1" x14ac:dyDescent="0.3">
      <c r="A19" s="160" t="s">
        <v>6</v>
      </c>
      <c r="B19" s="253" t="s">
        <v>77</v>
      </c>
      <c r="C19" s="187">
        <v>294133.1886164684</v>
      </c>
      <c r="D19" s="187">
        <v>42044.250283957277</v>
      </c>
      <c r="E19" s="169">
        <v>43.4</v>
      </c>
      <c r="F19" s="187">
        <v>19578.563567815214</v>
      </c>
      <c r="G19" s="173">
        <v>19.399999999999999</v>
      </c>
      <c r="H19" s="247" t="s">
        <v>78</v>
      </c>
      <c r="L19" s="98"/>
    </row>
    <row r="20" spans="1:12" ht="4.5" customHeight="1" x14ac:dyDescent="0.3">
      <c r="A20" s="160"/>
      <c r="B20" s="253"/>
      <c r="C20" s="266"/>
      <c r="D20" s="216"/>
      <c r="E20" s="172"/>
      <c r="F20" s="217"/>
      <c r="G20" s="173"/>
      <c r="H20" s="247"/>
      <c r="L20" s="98"/>
    </row>
    <row r="21" spans="1:12" s="100" customFormat="1" ht="39" customHeight="1" x14ac:dyDescent="0.25">
      <c r="A21" s="160" t="s">
        <v>7</v>
      </c>
      <c r="B21" s="253" t="s">
        <v>129</v>
      </c>
      <c r="C21" s="187">
        <v>44727.193496338587</v>
      </c>
      <c r="D21" s="187">
        <v>21174.642298622315</v>
      </c>
      <c r="E21" s="169">
        <v>47.9</v>
      </c>
      <c r="F21" s="187">
        <v>12080.807052396325</v>
      </c>
      <c r="G21" s="173">
        <v>20.3</v>
      </c>
      <c r="H21" s="247" t="s">
        <v>130</v>
      </c>
      <c r="L21" s="101"/>
    </row>
    <row r="22" spans="1:12" s="100" customFormat="1" ht="4.5" customHeight="1" x14ac:dyDescent="0.25">
      <c r="A22" s="160"/>
      <c r="B22" s="253"/>
      <c r="C22" s="266"/>
      <c r="D22" s="216"/>
      <c r="E22" s="172"/>
      <c r="F22" s="217"/>
      <c r="G22" s="173"/>
      <c r="H22" s="247"/>
      <c r="L22" s="101"/>
    </row>
    <row r="23" spans="1:12" s="100" customFormat="1" ht="13.5" customHeight="1" x14ac:dyDescent="0.25">
      <c r="A23" s="160" t="s">
        <v>8</v>
      </c>
      <c r="B23" s="253" t="s">
        <v>81</v>
      </c>
      <c r="C23" s="187">
        <v>99540.429727542491</v>
      </c>
      <c r="D23" s="187">
        <v>61096.358618829239</v>
      </c>
      <c r="E23" s="169">
        <v>63.9</v>
      </c>
      <c r="F23" s="187">
        <v>31803.109479594041</v>
      </c>
      <c r="G23" s="173">
        <v>29.4</v>
      </c>
      <c r="H23" s="247" t="s">
        <v>115</v>
      </c>
      <c r="L23" s="101"/>
    </row>
    <row r="24" spans="1:12" ht="9" hidden="1" customHeight="1" x14ac:dyDescent="0.3">
      <c r="A24" s="161"/>
      <c r="B24" s="268"/>
      <c r="C24" s="266"/>
      <c r="D24" s="216"/>
      <c r="E24" s="172"/>
      <c r="F24" s="217"/>
      <c r="G24" s="173"/>
      <c r="H24" s="250"/>
      <c r="K24" s="98">
        <v>37264.900868306802</v>
      </c>
    </row>
    <row r="25" spans="1:12" ht="4.5" customHeight="1" x14ac:dyDescent="0.3">
      <c r="A25" s="161"/>
      <c r="B25" s="268"/>
      <c r="C25" s="266"/>
      <c r="D25" s="216"/>
      <c r="E25" s="172"/>
      <c r="F25" s="217"/>
      <c r="G25" s="173"/>
      <c r="H25" s="250"/>
    </row>
    <row r="26" spans="1:12" s="100" customFormat="1" x14ac:dyDescent="0.25">
      <c r="A26" s="160" t="s">
        <v>9</v>
      </c>
      <c r="B26" s="253" t="s">
        <v>82</v>
      </c>
      <c r="C26" s="187">
        <v>109434.69230769231</v>
      </c>
      <c r="D26" s="187">
        <v>50454.615384615383</v>
      </c>
      <c r="E26" s="169">
        <v>55</v>
      </c>
      <c r="F26" s="187">
        <v>17321.745920745921</v>
      </c>
      <c r="G26" s="173">
        <v>30.3</v>
      </c>
      <c r="H26" s="247" t="s">
        <v>83</v>
      </c>
      <c r="L26" s="101"/>
    </row>
    <row r="27" spans="1:12" ht="9" hidden="1" customHeight="1" x14ac:dyDescent="0.3">
      <c r="A27" s="161"/>
      <c r="B27" s="268"/>
      <c r="C27" s="191"/>
      <c r="D27" s="216"/>
      <c r="E27" s="172"/>
      <c r="F27" s="217"/>
      <c r="G27" s="173"/>
      <c r="H27" s="250"/>
    </row>
    <row r="28" spans="1:12" ht="4.5" customHeight="1" x14ac:dyDescent="0.3">
      <c r="A28" s="161"/>
      <c r="B28" s="268"/>
      <c r="C28" s="191"/>
      <c r="D28" s="216"/>
      <c r="E28" s="172"/>
      <c r="F28" s="217"/>
      <c r="G28" s="173"/>
      <c r="H28" s="250"/>
    </row>
    <row r="29" spans="1:12" s="100" customFormat="1" ht="26.25" customHeight="1" x14ac:dyDescent="0.25">
      <c r="A29" s="160" t="s">
        <v>10</v>
      </c>
      <c r="B29" s="253" t="s">
        <v>131</v>
      </c>
      <c r="C29" s="187">
        <v>84982.050606378194</v>
      </c>
      <c r="D29" s="187">
        <v>38429.2301242701</v>
      </c>
      <c r="E29" s="169">
        <v>51.9</v>
      </c>
      <c r="F29" s="187">
        <v>21021.611514561653</v>
      </c>
      <c r="G29" s="141">
        <v>20.5</v>
      </c>
      <c r="H29" s="247" t="s">
        <v>132</v>
      </c>
      <c r="L29" s="101"/>
    </row>
    <row r="30" spans="1:12" ht="9" hidden="1" customHeight="1" x14ac:dyDescent="0.3">
      <c r="A30" s="269"/>
      <c r="B30" s="270"/>
      <c r="C30" s="191"/>
      <c r="D30" s="218"/>
      <c r="E30" s="140"/>
      <c r="F30" s="218"/>
      <c r="G30" s="141"/>
      <c r="H30" s="162"/>
    </row>
    <row r="31" spans="1:12" ht="4.5" customHeight="1" x14ac:dyDescent="0.3">
      <c r="A31" s="269"/>
      <c r="B31" s="270"/>
      <c r="C31" s="191"/>
      <c r="D31" s="218"/>
      <c r="E31" s="140"/>
      <c r="F31" s="218"/>
      <c r="G31" s="141"/>
      <c r="H31" s="162"/>
    </row>
    <row r="32" spans="1:12" s="100" customFormat="1" ht="24.75" customHeight="1" x14ac:dyDescent="0.25">
      <c r="A32" s="160" t="s">
        <v>11</v>
      </c>
      <c r="B32" s="253" t="s">
        <v>133</v>
      </c>
      <c r="C32" s="187">
        <v>37792.315613786195</v>
      </c>
      <c r="D32" s="187">
        <v>25165.040974714178</v>
      </c>
      <c r="E32" s="169">
        <v>65</v>
      </c>
      <c r="F32" s="187">
        <v>16424.800600951505</v>
      </c>
      <c r="G32" s="141">
        <v>23.1</v>
      </c>
      <c r="H32" s="247" t="s">
        <v>134</v>
      </c>
      <c r="L32" s="101"/>
    </row>
    <row r="33" spans="1:12" ht="9" hidden="1" customHeight="1" x14ac:dyDescent="0.3">
      <c r="A33" s="269"/>
      <c r="B33" s="270"/>
      <c r="C33" s="195"/>
      <c r="D33" s="195"/>
      <c r="E33" s="171"/>
      <c r="F33" s="195"/>
      <c r="G33" s="174"/>
      <c r="H33" s="162"/>
    </row>
    <row r="34" spans="1:12" ht="4.5" customHeight="1" x14ac:dyDescent="0.3">
      <c r="A34" s="269"/>
      <c r="B34" s="270"/>
      <c r="C34" s="195"/>
      <c r="D34" s="195"/>
      <c r="E34" s="171"/>
      <c r="F34" s="195"/>
      <c r="G34" s="174"/>
      <c r="H34" s="162"/>
    </row>
    <row r="35" spans="1:12" s="102" customFormat="1" ht="12.75" customHeight="1" x14ac:dyDescent="0.25">
      <c r="A35" s="160" t="s">
        <v>12</v>
      </c>
      <c r="B35" s="253" t="s">
        <v>86</v>
      </c>
      <c r="C35" s="187">
        <v>32037.808583959901</v>
      </c>
      <c r="D35" s="187">
        <v>22981.915726817042</v>
      </c>
      <c r="E35" s="169">
        <v>66.2</v>
      </c>
      <c r="F35" s="187">
        <v>15404.119234389707</v>
      </c>
      <c r="G35" s="141">
        <v>23.7</v>
      </c>
      <c r="H35" s="247" t="s">
        <v>87</v>
      </c>
      <c r="L35" s="103"/>
    </row>
    <row r="36" spans="1:12" s="104" customFormat="1" ht="9" hidden="1" customHeight="1" x14ac:dyDescent="0.25">
      <c r="A36" s="271"/>
      <c r="B36" s="272"/>
      <c r="C36" s="191"/>
      <c r="D36" s="191"/>
      <c r="E36" s="140"/>
      <c r="F36" s="191"/>
      <c r="G36" s="141"/>
      <c r="H36" s="163"/>
      <c r="L36" s="105"/>
    </row>
    <row r="37" spans="1:12" s="104" customFormat="1" ht="4.5" customHeight="1" x14ac:dyDescent="0.25">
      <c r="A37" s="271"/>
      <c r="B37" s="272"/>
      <c r="C37" s="191"/>
      <c r="D37" s="191"/>
      <c r="E37" s="140"/>
      <c r="F37" s="191"/>
      <c r="G37" s="141"/>
      <c r="H37" s="163"/>
      <c r="L37" s="105"/>
    </row>
    <row r="38" spans="1:12" s="102" customFormat="1" ht="25.5" customHeight="1" x14ac:dyDescent="0.25">
      <c r="A38" s="273" t="s">
        <v>13</v>
      </c>
      <c r="B38" s="274" t="s">
        <v>135</v>
      </c>
      <c r="C38" s="187">
        <v>62837.199449793676</v>
      </c>
      <c r="D38" s="187">
        <v>37745.329436038512</v>
      </c>
      <c r="E38" s="169">
        <v>58.8</v>
      </c>
      <c r="F38" s="187">
        <v>18114.694979367261</v>
      </c>
      <c r="G38" s="141">
        <v>31.2</v>
      </c>
      <c r="H38" s="251" t="s">
        <v>136</v>
      </c>
      <c r="L38" s="103"/>
    </row>
    <row r="39" spans="1:12" s="104" customFormat="1" ht="9" hidden="1" customHeight="1" x14ac:dyDescent="0.25">
      <c r="A39" s="271"/>
      <c r="B39" s="275"/>
      <c r="C39" s="191"/>
      <c r="D39" s="191"/>
      <c r="E39" s="140"/>
      <c r="F39" s="191"/>
      <c r="G39" s="141"/>
      <c r="H39" s="252"/>
      <c r="L39" s="105"/>
    </row>
    <row r="40" spans="1:12" s="104" customFormat="1" ht="4.5" customHeight="1" x14ac:dyDescent="0.25">
      <c r="A40" s="271"/>
      <c r="B40" s="275"/>
      <c r="C40" s="191"/>
      <c r="D40" s="191"/>
      <c r="E40" s="140"/>
      <c r="F40" s="191"/>
      <c r="G40" s="141"/>
      <c r="H40" s="252"/>
      <c r="L40" s="105"/>
    </row>
    <row r="41" spans="1:12" s="102" customFormat="1" ht="13.15" customHeight="1" x14ac:dyDescent="0.25">
      <c r="A41" s="160" t="s">
        <v>154</v>
      </c>
      <c r="B41" s="253" t="s">
        <v>155</v>
      </c>
      <c r="C41" s="187">
        <v>48690.46527272727</v>
      </c>
      <c r="D41" s="187">
        <v>31105.565636363637</v>
      </c>
      <c r="E41" s="169">
        <v>63.6</v>
      </c>
      <c r="F41" s="187">
        <v>11293.536545454546</v>
      </c>
      <c r="G41" s="141">
        <v>40.700000000000003</v>
      </c>
      <c r="H41" s="247" t="s">
        <v>156</v>
      </c>
      <c r="L41" s="103"/>
    </row>
    <row r="42" spans="1:12" s="102" customFormat="1" ht="4.5" customHeight="1" x14ac:dyDescent="0.25">
      <c r="A42" s="160"/>
      <c r="B42" s="253"/>
      <c r="C42" s="191"/>
      <c r="D42" s="191"/>
      <c r="E42" s="140"/>
      <c r="F42" s="191"/>
      <c r="G42" s="141"/>
      <c r="H42" s="247"/>
      <c r="L42" s="103"/>
    </row>
    <row r="43" spans="1:12" ht="15" customHeight="1" x14ac:dyDescent="0.3">
      <c r="A43" s="276" t="s">
        <v>14</v>
      </c>
      <c r="B43" s="253" t="s">
        <v>89</v>
      </c>
      <c r="C43" s="187">
        <v>45602.085955487339</v>
      </c>
      <c r="D43" s="187">
        <v>23465.867996930163</v>
      </c>
      <c r="E43" s="169">
        <v>61.9</v>
      </c>
      <c r="F43" s="187">
        <v>16700.568687643899</v>
      </c>
      <c r="G43" s="174">
        <v>14.8</v>
      </c>
      <c r="H43" s="247" t="s">
        <v>90</v>
      </c>
    </row>
    <row r="44" spans="1:12" x14ac:dyDescent="0.3">
      <c r="A44" s="107"/>
      <c r="B44" s="108"/>
      <c r="C44" s="146"/>
      <c r="D44" s="146"/>
      <c r="E44" s="14"/>
      <c r="F44" s="146"/>
      <c r="G44" s="14"/>
      <c r="H44" s="108"/>
    </row>
    <row r="45" spans="1:12" x14ac:dyDescent="0.3">
      <c r="A45" s="107"/>
      <c r="B45" s="108"/>
      <c r="C45" s="146"/>
      <c r="D45" s="146"/>
      <c r="E45" s="14"/>
      <c r="F45" s="146"/>
      <c r="G45" s="14"/>
      <c r="H45" s="108"/>
    </row>
    <row r="46" spans="1:12" x14ac:dyDescent="0.3">
      <c r="A46" s="107"/>
      <c r="B46" s="108"/>
      <c r="C46" s="146"/>
      <c r="D46" s="146"/>
      <c r="E46" s="14"/>
      <c r="F46" s="146"/>
      <c r="G46" s="14"/>
      <c r="H46" s="108"/>
    </row>
    <row r="47" spans="1:12" x14ac:dyDescent="0.3">
      <c r="A47" s="107"/>
      <c r="B47" s="108"/>
      <c r="C47" s="146"/>
      <c r="D47" s="146"/>
      <c r="E47" s="14"/>
      <c r="F47" s="146"/>
      <c r="G47" s="14"/>
      <c r="H47" s="108"/>
    </row>
    <row r="48" spans="1:12" x14ac:dyDescent="0.3">
      <c r="A48" s="107"/>
      <c r="B48" s="108"/>
      <c r="C48" s="146"/>
      <c r="D48" s="146"/>
      <c r="E48" s="14"/>
      <c r="F48" s="146"/>
      <c r="G48" s="14"/>
      <c r="H48" s="108"/>
    </row>
    <row r="49" spans="1:8" x14ac:dyDescent="0.3">
      <c r="A49" s="107"/>
      <c r="B49" s="108"/>
      <c r="C49" s="146"/>
      <c r="D49" s="146"/>
      <c r="E49" s="14"/>
      <c r="F49" s="146"/>
      <c r="G49" s="14"/>
      <c r="H49" s="108"/>
    </row>
    <row r="50" spans="1:8" x14ac:dyDescent="0.3">
      <c r="A50" s="107"/>
      <c r="B50" s="108"/>
      <c r="C50" s="146"/>
      <c r="D50" s="146"/>
      <c r="E50" s="14"/>
      <c r="F50" s="146"/>
      <c r="G50" s="14"/>
      <c r="H50" s="108"/>
    </row>
    <row r="51" spans="1:8" x14ac:dyDescent="0.3">
      <c r="A51" s="107"/>
      <c r="B51" s="108"/>
      <c r="C51" s="146"/>
      <c r="D51" s="146"/>
      <c r="E51" s="14"/>
      <c r="F51" s="146"/>
      <c r="G51" s="14"/>
      <c r="H51" s="108"/>
    </row>
    <row r="52" spans="1:8" x14ac:dyDescent="0.3">
      <c r="A52" s="107"/>
      <c r="B52" s="108"/>
      <c r="C52" s="146"/>
      <c r="D52" s="146"/>
      <c r="E52" s="14"/>
      <c r="F52" s="146"/>
      <c r="G52" s="14"/>
      <c r="H52" s="108"/>
    </row>
    <row r="53" spans="1:8" x14ac:dyDescent="0.3">
      <c r="A53" s="107"/>
      <c r="B53" s="108"/>
      <c r="C53" s="146"/>
      <c r="D53" s="146"/>
      <c r="E53" s="14"/>
      <c r="F53" s="146"/>
      <c r="G53" s="14"/>
      <c r="H53" s="108"/>
    </row>
    <row r="54" spans="1:8" x14ac:dyDescent="0.3">
      <c r="A54" s="107"/>
      <c r="B54" s="108"/>
      <c r="C54" s="146"/>
      <c r="D54" s="146"/>
      <c r="E54" s="14"/>
      <c r="F54" s="146"/>
      <c r="G54" s="14"/>
      <c r="H54" s="108"/>
    </row>
    <row r="55" spans="1:8" x14ac:dyDescent="0.3">
      <c r="A55" s="107"/>
      <c r="B55" s="108"/>
      <c r="C55" s="146"/>
      <c r="D55" s="146"/>
      <c r="E55" s="14"/>
      <c r="F55" s="146"/>
      <c r="G55" s="14"/>
      <c r="H55" s="108"/>
    </row>
    <row r="56" spans="1:8" x14ac:dyDescent="0.3">
      <c r="A56" s="107"/>
      <c r="B56" s="108"/>
      <c r="C56" s="146"/>
      <c r="D56" s="146"/>
      <c r="E56" s="14"/>
      <c r="F56" s="146"/>
      <c r="G56" s="14"/>
      <c r="H56" s="108"/>
    </row>
    <row r="57" spans="1:8" x14ac:dyDescent="0.3">
      <c r="A57" s="107"/>
      <c r="B57" s="108"/>
      <c r="C57" s="146"/>
      <c r="D57" s="146"/>
      <c r="E57" s="14"/>
      <c r="F57" s="146"/>
      <c r="G57" s="14"/>
      <c r="H57" s="108"/>
    </row>
    <row r="58" spans="1:8" x14ac:dyDescent="0.3">
      <c r="A58" s="107"/>
      <c r="B58" s="108"/>
      <c r="C58" s="146"/>
      <c r="D58" s="146"/>
      <c r="E58" s="14"/>
      <c r="F58" s="146"/>
      <c r="G58" s="14"/>
      <c r="H58" s="108"/>
    </row>
    <row r="59" spans="1:8" x14ac:dyDescent="0.3">
      <c r="A59" s="107"/>
      <c r="B59" s="108"/>
      <c r="C59" s="146"/>
      <c r="D59" s="146"/>
      <c r="E59" s="14"/>
      <c r="F59" s="146"/>
      <c r="G59" s="14"/>
      <c r="H59" s="108"/>
    </row>
    <row r="60" spans="1:8" x14ac:dyDescent="0.3">
      <c r="A60" s="107"/>
      <c r="B60" s="108"/>
      <c r="C60" s="146"/>
      <c r="D60" s="146"/>
      <c r="E60" s="14"/>
      <c r="F60" s="146"/>
      <c r="G60" s="14"/>
      <c r="H60" s="108"/>
    </row>
    <row r="61" spans="1:8" x14ac:dyDescent="0.3">
      <c r="A61" s="107"/>
      <c r="B61" s="108"/>
      <c r="C61" s="146"/>
      <c r="D61" s="146"/>
      <c r="E61" s="14"/>
      <c r="F61" s="146"/>
      <c r="G61" s="14"/>
      <c r="H61" s="108"/>
    </row>
    <row r="62" spans="1:8" x14ac:dyDescent="0.3">
      <c r="A62" s="107"/>
      <c r="B62" s="108"/>
      <c r="C62" s="147"/>
      <c r="D62" s="147"/>
      <c r="E62" s="15"/>
      <c r="F62" s="147"/>
      <c r="G62" s="15"/>
      <c r="H62" s="108"/>
    </row>
    <row r="63" spans="1:8" x14ac:dyDescent="0.3">
      <c r="A63" s="107"/>
      <c r="B63" s="108"/>
      <c r="C63" s="148"/>
      <c r="D63" s="148"/>
      <c r="E63" s="16"/>
      <c r="F63" s="148"/>
      <c r="G63" s="16"/>
      <c r="H63" s="108"/>
    </row>
    <row r="64" spans="1:8" x14ac:dyDescent="0.3">
      <c r="A64" s="107"/>
      <c r="B64" s="108"/>
      <c r="C64" s="149"/>
      <c r="D64" s="149"/>
      <c r="E64" s="9"/>
      <c r="F64" s="149"/>
      <c r="G64" s="9"/>
      <c r="H64" s="108"/>
    </row>
    <row r="65" spans="1:8" x14ac:dyDescent="0.3">
      <c r="A65" s="107"/>
      <c r="B65" s="108"/>
      <c r="C65" s="149"/>
      <c r="D65" s="149"/>
      <c r="E65" s="9"/>
      <c r="F65" s="149"/>
      <c r="G65" s="9"/>
      <c r="H65" s="108"/>
    </row>
    <row r="66" spans="1:8" x14ac:dyDescent="0.3">
      <c r="A66" s="107"/>
      <c r="B66" s="108"/>
      <c r="C66" s="149"/>
      <c r="D66" s="149"/>
      <c r="E66" s="9"/>
      <c r="F66" s="149"/>
      <c r="G66" s="9"/>
      <c r="H66" s="108"/>
    </row>
    <row r="67" spans="1:8" x14ac:dyDescent="0.3">
      <c r="A67" s="107"/>
      <c r="B67" s="108"/>
      <c r="C67" s="149"/>
      <c r="D67" s="149"/>
      <c r="E67" s="9"/>
      <c r="F67" s="149"/>
      <c r="G67" s="9"/>
      <c r="H67" s="108"/>
    </row>
    <row r="68" spans="1:8" x14ac:dyDescent="0.3">
      <c r="A68" s="107"/>
      <c r="B68" s="108"/>
      <c r="C68" s="149"/>
      <c r="D68" s="149"/>
      <c r="E68" s="9"/>
      <c r="F68" s="149"/>
      <c r="G68" s="9"/>
      <c r="H68" s="108"/>
    </row>
    <row r="69" spans="1:8" x14ac:dyDescent="0.3">
      <c r="A69" s="107"/>
      <c r="B69" s="108"/>
      <c r="C69" s="149"/>
      <c r="D69" s="149"/>
      <c r="E69" s="9"/>
      <c r="F69" s="149"/>
      <c r="G69" s="9"/>
      <c r="H69" s="108"/>
    </row>
    <row r="70" spans="1:8" x14ac:dyDescent="0.3">
      <c r="A70" s="107"/>
      <c r="B70" s="108"/>
      <c r="C70" s="149"/>
      <c r="D70" s="149"/>
      <c r="E70" s="9"/>
      <c r="F70" s="149"/>
      <c r="G70" s="9"/>
      <c r="H70" s="108"/>
    </row>
    <row r="71" spans="1:8" x14ac:dyDescent="0.3">
      <c r="A71" s="107"/>
      <c r="B71" s="108"/>
      <c r="C71" s="149"/>
      <c r="D71" s="149"/>
      <c r="E71" s="9"/>
      <c r="F71" s="149"/>
      <c r="G71" s="9"/>
      <c r="H71" s="108"/>
    </row>
    <row r="72" spans="1:8" x14ac:dyDescent="0.3">
      <c r="A72" s="107"/>
      <c r="B72" s="108"/>
      <c r="C72" s="149"/>
      <c r="D72" s="149"/>
      <c r="E72" s="9"/>
      <c r="F72" s="149"/>
      <c r="G72" s="9"/>
      <c r="H72" s="108"/>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zoomScaleNormal="100" workbookViewId="0">
      <selection activeCell="K9" sqref="K9"/>
    </sheetView>
  </sheetViews>
  <sheetFormatPr defaultColWidth="9.140625" defaultRowHeight="13.5" x14ac:dyDescent="0.25"/>
  <cols>
    <col min="1" max="1" width="3" style="12" customWidth="1"/>
    <col min="2" max="2" width="26.140625" style="55" customWidth="1"/>
    <col min="3" max="4" width="10.28515625" style="11" customWidth="1"/>
    <col min="5" max="5" width="10.28515625" style="12" customWidth="1"/>
    <col min="6" max="6" width="10.28515625" style="117" customWidth="1"/>
    <col min="7" max="7" width="25.85546875" style="55" customWidth="1"/>
    <col min="8" max="8" width="0.28515625" style="12" hidden="1" customWidth="1"/>
    <col min="9" max="16384" width="9.140625" style="12"/>
  </cols>
  <sheetData>
    <row r="1" spans="1:9" ht="13.15" customHeight="1" x14ac:dyDescent="0.25">
      <c r="A1" s="302" t="s">
        <v>208</v>
      </c>
      <c r="B1" s="302"/>
      <c r="C1" s="302"/>
      <c r="D1" s="302"/>
      <c r="E1" s="302"/>
      <c r="F1" s="302"/>
      <c r="G1" s="302"/>
      <c r="H1" s="302"/>
      <c r="I1" s="74"/>
    </row>
    <row r="2" spans="1:9" ht="13.15" customHeight="1" x14ac:dyDescent="0.25">
      <c r="A2" s="303" t="s">
        <v>209</v>
      </c>
      <c r="B2" s="303"/>
      <c r="C2" s="303"/>
      <c r="D2" s="303"/>
      <c r="E2" s="303"/>
      <c r="F2" s="303"/>
      <c r="G2" s="303"/>
      <c r="H2" s="303"/>
      <c r="I2" s="75"/>
    </row>
    <row r="3" spans="1:9" ht="3" customHeight="1" thickBot="1" x14ac:dyDescent="0.3">
      <c r="B3" s="51"/>
      <c r="C3" s="51"/>
      <c r="D3" s="51"/>
      <c r="E3" s="51"/>
      <c r="F3" s="113"/>
      <c r="G3" s="51"/>
      <c r="H3" s="51"/>
      <c r="I3" s="51"/>
    </row>
    <row r="4" spans="1:9" ht="105" customHeight="1" thickTop="1" x14ac:dyDescent="0.25">
      <c r="A4" s="300"/>
      <c r="B4" s="301"/>
      <c r="C4" s="79" t="s">
        <v>98</v>
      </c>
      <c r="D4" s="79" t="s">
        <v>142</v>
      </c>
      <c r="E4" s="79" t="s">
        <v>99</v>
      </c>
      <c r="F4" s="79" t="s">
        <v>144</v>
      </c>
      <c r="G4" s="80"/>
      <c r="H4" s="81"/>
    </row>
    <row r="5" spans="1:9" s="118" customFormat="1" ht="2.25" customHeight="1" x14ac:dyDescent="0.25">
      <c r="C5" s="122"/>
      <c r="D5" s="123"/>
      <c r="E5" s="123"/>
      <c r="F5" s="124"/>
      <c r="G5" s="113"/>
      <c r="H5" s="113"/>
      <c r="I5" s="113"/>
    </row>
    <row r="6" spans="1:9" s="52" customFormat="1" ht="13.9" customHeight="1" x14ac:dyDescent="0.25">
      <c r="B6" s="259" t="s">
        <v>67</v>
      </c>
      <c r="C6" s="244">
        <v>100</v>
      </c>
      <c r="D6" s="245">
        <v>100.04552558369819</v>
      </c>
      <c r="E6" s="245">
        <v>99.999312126789562</v>
      </c>
      <c r="F6" s="246">
        <v>100.01</v>
      </c>
      <c r="G6" s="254" t="s">
        <v>68</v>
      </c>
    </row>
    <row r="7" spans="1:9" s="52" customFormat="1" ht="13.5" customHeight="1" x14ac:dyDescent="0.25">
      <c r="B7" s="260"/>
      <c r="C7" s="219"/>
      <c r="D7" s="220"/>
      <c r="E7" s="220"/>
      <c r="F7" s="221"/>
      <c r="G7" s="254"/>
    </row>
    <row r="8" spans="1:9" s="52" customFormat="1" ht="13.9" customHeight="1" x14ac:dyDescent="0.25">
      <c r="A8" s="164" t="s">
        <v>0</v>
      </c>
      <c r="B8" s="261" t="s">
        <v>69</v>
      </c>
      <c r="C8" s="222">
        <f>[1]PROCJENE_poREG_12122022!$H$6/[1]PROCJENE_poREG_12122022!$H$2*100</f>
        <v>0.58097661689153501</v>
      </c>
      <c r="D8" s="223">
        <f>[1]PROCJENE_poREG_12122022!$X$6/[1]PROCJENE_poREG_12122022!$X$2*100</f>
        <v>3.6947507448474983</v>
      </c>
      <c r="E8" s="224">
        <f>[1]PROCJENE_poREG_12122022!$I$6/[1]PROCJENE_poREG_12122022!$I$2*100</f>
        <v>1.013232469444967</v>
      </c>
      <c r="F8" s="225">
        <f>[1]PROCJENE_poREG_12122022!$L$6/[1]PROCJENE_poREG_12122022!$L$2*100</f>
        <v>2.5260819971877915</v>
      </c>
      <c r="G8" s="255" t="s">
        <v>70</v>
      </c>
      <c r="H8" s="53"/>
    </row>
    <row r="9" spans="1:9" s="52" customFormat="1" ht="12" customHeight="1" x14ac:dyDescent="0.25">
      <c r="A9" s="164"/>
      <c r="B9" s="261"/>
      <c r="C9" s="226"/>
      <c r="D9" s="227"/>
      <c r="E9" s="228"/>
      <c r="F9" s="229"/>
      <c r="G9" s="255"/>
      <c r="H9" s="53"/>
    </row>
    <row r="10" spans="1:9" s="52" customFormat="1" ht="13.9" customHeight="1" x14ac:dyDescent="0.25">
      <c r="A10" s="164" t="s">
        <v>1</v>
      </c>
      <c r="B10" s="261" t="s">
        <v>71</v>
      </c>
      <c r="C10" s="230">
        <f>[1]PROCJENE_poREG_12122022!$H$7/[1]PROCJENE_poREG_12122022!$H$2*100</f>
        <v>16.056081048638788</v>
      </c>
      <c r="D10" s="224">
        <f>[1]PROCJENE_poREG_12122022!$X$7/[1]PROCJENE_poREG_12122022!$X$2*100</f>
        <v>30.141290659458797</v>
      </c>
      <c r="E10" s="224">
        <f>[1]PROCJENE_poREG_12122022!$I$7/[1]PROCJENE_poREG_12122022!$I$2*100</f>
        <v>25.213654965244775</v>
      </c>
      <c r="F10" s="225">
        <f>[1]PROCJENE_poREG_12122022!$L$7/[1]PROCJENE_poREG_12122022!$L$2*100</f>
        <v>29.483319696351167</v>
      </c>
      <c r="G10" s="255" t="s">
        <v>72</v>
      </c>
      <c r="H10" s="53"/>
    </row>
    <row r="11" spans="1:9" s="52" customFormat="1" ht="12" customHeight="1" x14ac:dyDescent="0.25">
      <c r="A11" s="164"/>
      <c r="B11" s="261"/>
      <c r="C11" s="226"/>
      <c r="D11" s="227"/>
      <c r="E11" s="228"/>
      <c r="F11" s="229"/>
      <c r="G11" s="255"/>
      <c r="H11" s="53"/>
    </row>
    <row r="12" spans="1:9" s="52" customFormat="1" ht="13.9" customHeight="1" x14ac:dyDescent="0.25">
      <c r="A12" s="164" t="s">
        <v>2</v>
      </c>
      <c r="B12" s="261" t="s">
        <v>73</v>
      </c>
      <c r="C12" s="226"/>
      <c r="D12" s="227"/>
      <c r="E12" s="228"/>
      <c r="F12" s="229"/>
      <c r="G12" s="256" t="s">
        <v>222</v>
      </c>
      <c r="H12" s="53"/>
    </row>
    <row r="13" spans="1:9" s="52" customFormat="1" ht="13.9" customHeight="1" x14ac:dyDescent="0.25">
      <c r="A13" s="164"/>
      <c r="B13" s="261" t="s">
        <v>100</v>
      </c>
      <c r="C13" s="231"/>
      <c r="D13" s="232"/>
      <c r="E13" s="232"/>
      <c r="F13" s="221"/>
      <c r="G13" s="256" t="s">
        <v>101</v>
      </c>
      <c r="H13" s="53"/>
    </row>
    <row r="14" spans="1:9" s="52" customFormat="1" ht="13.9" customHeight="1" x14ac:dyDescent="0.25">
      <c r="A14" s="164"/>
      <c r="B14" s="261" t="s">
        <v>74</v>
      </c>
      <c r="C14" s="230">
        <f>[1]PROCJENE_poREG_12122022!$H$8/[1]PROCJENE_poREG_12122022!$H$2*100</f>
        <v>0.72502040620348585</v>
      </c>
      <c r="D14" s="224">
        <f>[1]PROCJENE_poREG_12122022!$X$8/[1]PROCJENE_poREG_12122022!$X$2*100</f>
        <v>2.6341493380839758</v>
      </c>
      <c r="E14" s="224">
        <f>[1]PROCJENE_poREG_12122022!$I$8/[1]PROCJENE_poREG_12122022!$I$2*100</f>
        <v>6.064542737749683</v>
      </c>
      <c r="F14" s="225">
        <f>[1]PROCJENE_poREG_12122022!$L$8/[1]PROCJENE_poREG_12122022!$L$2*100</f>
        <v>6.9247438843676399</v>
      </c>
      <c r="G14" s="256"/>
      <c r="H14" s="53"/>
    </row>
    <row r="15" spans="1:9" s="52" customFormat="1" ht="12" customHeight="1" x14ac:dyDescent="0.25">
      <c r="A15" s="164"/>
      <c r="B15" s="261"/>
      <c r="C15" s="226"/>
      <c r="D15" s="227"/>
      <c r="E15" s="228"/>
      <c r="F15" s="229"/>
      <c r="G15" s="256"/>
      <c r="H15" s="53"/>
    </row>
    <row r="16" spans="1:9" s="52" customFormat="1" ht="13.9" customHeight="1" x14ac:dyDescent="0.25">
      <c r="A16" s="164" t="s">
        <v>3</v>
      </c>
      <c r="B16" s="261" t="s">
        <v>102</v>
      </c>
      <c r="C16" s="226"/>
      <c r="D16" s="227"/>
      <c r="E16" s="228"/>
      <c r="F16" s="229"/>
      <c r="G16" s="257" t="s">
        <v>103</v>
      </c>
      <c r="H16" s="53"/>
    </row>
    <row r="17" spans="1:8" s="52" customFormat="1" ht="13.9" customHeight="1" x14ac:dyDescent="0.25">
      <c r="A17" s="164"/>
      <c r="B17" s="261" t="s">
        <v>104</v>
      </c>
      <c r="C17" s="233"/>
      <c r="D17" s="234"/>
      <c r="E17" s="234"/>
      <c r="F17" s="235"/>
      <c r="G17" s="258" t="s">
        <v>105</v>
      </c>
      <c r="H17" s="53"/>
    </row>
    <row r="18" spans="1:8" s="52" customFormat="1" ht="13.9" customHeight="1" x14ac:dyDescent="0.25">
      <c r="A18" s="164"/>
      <c r="B18" s="261" t="s">
        <v>106</v>
      </c>
      <c r="C18" s="230">
        <f>[1]PROCJENE_poREG_12122022!$H$9/[1]PROCJENE_poREG_12122022!$H$2*100</f>
        <v>1.0371152830460462</v>
      </c>
      <c r="D18" s="224">
        <f>[1]PROCJENE_poREG_12122022!$X$9/[1]PROCJENE_poREG_12122022!$X$2*100</f>
        <v>2.6227846546057685</v>
      </c>
      <c r="E18" s="224">
        <f>[1]PROCJENE_poREG_12122022!$I$9/[1]PROCJENE_poREG_12122022!$I$2*100</f>
        <v>1.5070532945589006</v>
      </c>
      <c r="F18" s="225">
        <f>[1]PROCJENE_poREG_12122022!$L$9/[1]PROCJENE_poREG_12122022!$L$2*100</f>
        <v>2.1271540792194812</v>
      </c>
      <c r="G18" s="257" t="s">
        <v>107</v>
      </c>
      <c r="H18" s="53"/>
    </row>
    <row r="19" spans="1:8" s="52" customFormat="1" ht="12" customHeight="1" x14ac:dyDescent="0.25">
      <c r="A19" s="164"/>
      <c r="B19" s="261"/>
      <c r="C19" s="231"/>
      <c r="D19" s="232"/>
      <c r="E19" s="232"/>
      <c r="F19" s="221"/>
      <c r="G19" s="257"/>
      <c r="H19" s="53"/>
    </row>
    <row r="20" spans="1:8" s="52" customFormat="1" ht="13.9" customHeight="1" x14ac:dyDescent="0.25">
      <c r="A20" s="164" t="s">
        <v>4</v>
      </c>
      <c r="B20" s="261" t="s">
        <v>75</v>
      </c>
      <c r="C20" s="230">
        <f>[1]PROCJENE_poREG_12122022!$H$10/[1]PROCJENE_poREG_12122022!$H$2*100</f>
        <v>7.2598069813223223</v>
      </c>
      <c r="D20" s="224">
        <f>[1]PROCJENE_poREG_12122022!$X$10/[1]PROCJENE_poREG_12122022!$X$2*100</f>
        <v>6.8611972847621088</v>
      </c>
      <c r="E20" s="224">
        <f>[1]PROCJENE_poREG_12122022!$I$10/[1]PROCJENE_poREG_12122022!$I$2*100</f>
        <v>4.6529544278393136</v>
      </c>
      <c r="F20" s="225">
        <f>[1]PROCJENE_poREG_12122022!$L$10/[1]PROCJENE_poREG_12122022!$L$2*100</f>
        <v>5.7782457239964566</v>
      </c>
      <c r="G20" s="255" t="s">
        <v>76</v>
      </c>
      <c r="H20" s="53"/>
    </row>
    <row r="21" spans="1:8" s="52" customFormat="1" ht="12" customHeight="1" x14ac:dyDescent="0.25">
      <c r="A21" s="164"/>
      <c r="B21" s="261"/>
      <c r="C21" s="226"/>
      <c r="D21" s="227"/>
      <c r="E21" s="228"/>
      <c r="F21" s="229"/>
      <c r="G21" s="255"/>
      <c r="H21" s="53"/>
    </row>
    <row r="22" spans="1:8" s="52" customFormat="1" ht="13.9" customHeight="1" x14ac:dyDescent="0.25">
      <c r="A22" s="164" t="s">
        <v>5</v>
      </c>
      <c r="B22" s="261" t="s">
        <v>108</v>
      </c>
      <c r="C22" s="226"/>
      <c r="D22" s="227"/>
      <c r="E22" s="228"/>
      <c r="F22" s="229"/>
      <c r="G22" s="257" t="s">
        <v>109</v>
      </c>
      <c r="H22" s="53"/>
    </row>
    <row r="23" spans="1:8" s="52" customFormat="1" ht="13.9" customHeight="1" x14ac:dyDescent="0.25">
      <c r="A23" s="164"/>
      <c r="B23" s="261" t="s">
        <v>110</v>
      </c>
      <c r="C23" s="230">
        <f>[1]PROCJENE_poREG_12122022!$H$11/[1]PROCJENE_poREG_12122022!$H$2*100</f>
        <v>32.846785422768519</v>
      </c>
      <c r="D23" s="224">
        <f>[1]PROCJENE_poREG_12122022!$X$11/[1]PROCJENE_poREG_12122022!$X$2*100</f>
        <v>26.771815584974046</v>
      </c>
      <c r="E23" s="224">
        <f>[1]PROCJENE_poREG_12122022!$I$11/[1]PROCJENE_poREG_12122022!$I$2*100</f>
        <v>49.046075402664229</v>
      </c>
      <c r="F23" s="225">
        <f>[1]PROCJENE_poREG_12122022!$L$11/[1]PROCJENE_poREG_12122022!$L$2*100</f>
        <v>27.52106617498092</v>
      </c>
      <c r="G23" s="257" t="s">
        <v>111</v>
      </c>
      <c r="H23" s="53"/>
    </row>
    <row r="24" spans="1:8" s="52" customFormat="1" ht="12" customHeight="1" x14ac:dyDescent="0.25">
      <c r="A24" s="164"/>
      <c r="B24" s="261"/>
      <c r="C24" s="231"/>
      <c r="D24" s="232"/>
      <c r="E24" s="232"/>
      <c r="F24" s="221"/>
      <c r="G24" s="257"/>
      <c r="H24" s="53"/>
    </row>
    <row r="25" spans="1:8" s="52" customFormat="1" ht="13.9" customHeight="1" x14ac:dyDescent="0.25">
      <c r="A25" s="164" t="s">
        <v>6</v>
      </c>
      <c r="B25" s="261" t="s">
        <v>77</v>
      </c>
      <c r="C25" s="230">
        <f>[1]PROCJENE_poREG_12122022!$H$12/[1]PROCJENE_poREG_12122022!$H$2*100</f>
        <v>6.6308157679934698</v>
      </c>
      <c r="D25" s="224">
        <f>[1]PROCJENE_poREG_12122022!$X$12/[1]PROCJENE_poREG_12122022!$X$2*100</f>
        <v>6.4370181527782036</v>
      </c>
      <c r="E25" s="224">
        <f>[1]PROCJENE_poREG_12122022!$I$12/[1]PROCJENE_poREG_12122022!$I$2*100</f>
        <v>3.4453872958152312</v>
      </c>
      <c r="F25" s="225">
        <f>[1]PROCJENE_poREG_12122022!$L$12/[1]PROCJENE_poREG_12122022!$L$2*100</f>
        <v>5.7064396028086755</v>
      </c>
      <c r="G25" s="257" t="s">
        <v>78</v>
      </c>
      <c r="H25" s="53"/>
    </row>
    <row r="26" spans="1:8" s="52" customFormat="1" ht="12" customHeight="1" x14ac:dyDescent="0.25">
      <c r="A26" s="164"/>
      <c r="B26" s="261"/>
      <c r="C26" s="231"/>
      <c r="D26" s="232"/>
      <c r="E26" s="232"/>
      <c r="F26" s="221"/>
      <c r="G26" s="257"/>
      <c r="H26" s="53"/>
    </row>
    <row r="27" spans="1:8" s="52" customFormat="1" ht="13.9" customHeight="1" x14ac:dyDescent="0.25">
      <c r="A27" s="164" t="s">
        <v>7</v>
      </c>
      <c r="B27" s="261" t="s">
        <v>112</v>
      </c>
      <c r="C27" s="226"/>
      <c r="D27" s="227"/>
      <c r="E27" s="228"/>
      <c r="F27" s="229"/>
      <c r="G27" s="257" t="s">
        <v>113</v>
      </c>
      <c r="H27" s="53"/>
    </row>
    <row r="28" spans="1:8" s="52" customFormat="1" ht="13.9" customHeight="1" x14ac:dyDescent="0.25">
      <c r="A28" s="164"/>
      <c r="B28" s="261" t="s">
        <v>79</v>
      </c>
      <c r="C28" s="231"/>
      <c r="D28" s="232"/>
      <c r="E28" s="232"/>
      <c r="F28" s="221"/>
      <c r="G28" s="257" t="s">
        <v>114</v>
      </c>
      <c r="H28" s="53"/>
    </row>
    <row r="29" spans="1:8" s="52" customFormat="1" ht="13.9" customHeight="1" x14ac:dyDescent="0.25">
      <c r="A29" s="164"/>
      <c r="B29" s="261" t="s">
        <v>80</v>
      </c>
      <c r="C29" s="230">
        <f>[1]PROCJENE_poREG_12122022!$H$13/[1]PROCJENE_poREG_12122022!$H$2*100</f>
        <v>4.3885341143707688</v>
      </c>
      <c r="D29" s="224">
        <f>[1]PROCJENE_poREG_12122022!$X$13/[1]PROCJENE_poREG_12122022!$X$2*100</f>
        <v>2.4747366157815525</v>
      </c>
      <c r="E29" s="224">
        <f>[1]PROCJENE_poREG_12122022!$I$13/[1]PROCJENE_poREG_12122022!$I$2*100</f>
        <v>0.68941866656583406</v>
      </c>
      <c r="F29" s="225">
        <f>[1]PROCJENE_poREG_12122022!$L$13/[1]PROCJENE_poREG_12122022!$L$2*100</f>
        <v>1.2812264146912591</v>
      </c>
      <c r="G29" s="257"/>
      <c r="H29" s="53"/>
    </row>
    <row r="30" spans="1:8" s="52" customFormat="1" ht="12" customHeight="1" x14ac:dyDescent="0.25">
      <c r="A30" s="164"/>
      <c r="B30" s="261"/>
      <c r="C30" s="231"/>
      <c r="D30" s="232"/>
      <c r="E30" s="232"/>
      <c r="F30" s="221"/>
      <c r="G30" s="257"/>
      <c r="H30" s="53"/>
    </row>
    <row r="31" spans="1:8" s="52" customFormat="1" ht="13.9" customHeight="1" x14ac:dyDescent="0.25">
      <c r="A31" s="164" t="s">
        <v>231</v>
      </c>
      <c r="B31" s="261" t="s">
        <v>81</v>
      </c>
      <c r="C31" s="230">
        <f>[1]PROCJENE_poREG_12122022!$H$14/[1]PROCJENE_poREG_12122022!$H$2*100</f>
        <v>4.8734815383876695</v>
      </c>
      <c r="D31" s="224">
        <f>[1]PROCJENE_poREG_12122022!$X$14/[1]PROCJENE_poREG_12122022!$X$2*100</f>
        <v>5.6930921153668947</v>
      </c>
      <c r="E31" s="224">
        <f>[1]PROCJENE_poREG_12122022!$I$14/[1]PROCJENE_poREG_12122022!$I$2*100</f>
        <v>3.5296376867629973</v>
      </c>
      <c r="F31" s="225">
        <f>[1]PROCJENE_poREG_12122022!$L$14/[1]PROCJENE_poREG_12122022!$L$2*100</f>
        <v>8.504413236555088</v>
      </c>
      <c r="G31" s="257" t="s">
        <v>115</v>
      </c>
      <c r="H31" s="53"/>
    </row>
    <row r="32" spans="1:8" s="52" customFormat="1" ht="12" customHeight="1" x14ac:dyDescent="0.25">
      <c r="A32" s="164"/>
      <c r="B32" s="261"/>
      <c r="C32" s="236"/>
      <c r="D32" s="237"/>
      <c r="E32" s="238"/>
      <c r="F32" s="239"/>
      <c r="G32" s="257"/>
      <c r="H32" s="53"/>
    </row>
    <row r="33" spans="1:9" s="52" customFormat="1" ht="13.9" customHeight="1" x14ac:dyDescent="0.25">
      <c r="A33" s="164" t="s">
        <v>9</v>
      </c>
      <c r="B33" s="261" t="s">
        <v>82</v>
      </c>
      <c r="C33" s="230">
        <f>[1]PROCJENE_poREG_12122022!$H$15/[1]PROCJENE_poREG_12122022!$H$2*100</f>
        <v>4.3117107600710618</v>
      </c>
      <c r="D33" s="224">
        <f>[1]PROCJENE_poREG_12122022!$X$15/[1]PROCJENE_poREG_12122022!$X$2*100</f>
        <v>0.92238228337991834</v>
      </c>
      <c r="E33" s="224">
        <f>[1]PROCJENE_poREG_12122022!$I$15/[1]PROCJENE_poREG_12122022!$I$2*100</f>
        <v>0.62870712123138184</v>
      </c>
      <c r="F33" s="225">
        <f>[1]PROCJENE_poREG_12122022!$L$15/[1]PROCJENE_poREG_12122022!$L$2*100</f>
        <v>1.1378700584838441</v>
      </c>
      <c r="G33" s="257" t="s">
        <v>83</v>
      </c>
      <c r="H33" s="53"/>
    </row>
    <row r="34" spans="1:9" s="52" customFormat="1" ht="12" customHeight="1" x14ac:dyDescent="0.25">
      <c r="A34" s="164"/>
      <c r="B34" s="261"/>
      <c r="C34" s="236"/>
      <c r="D34" s="237"/>
      <c r="E34" s="238"/>
      <c r="F34" s="239"/>
      <c r="G34" s="257"/>
      <c r="H34" s="53"/>
    </row>
    <row r="35" spans="1:9" s="52" customFormat="1" ht="13.9" customHeight="1" x14ac:dyDescent="0.25">
      <c r="A35" s="164" t="s">
        <v>10</v>
      </c>
      <c r="B35" s="261" t="s">
        <v>116</v>
      </c>
      <c r="C35" s="226"/>
      <c r="D35" s="227"/>
      <c r="E35" s="228"/>
      <c r="F35" s="229"/>
      <c r="G35" s="257" t="s">
        <v>117</v>
      </c>
      <c r="H35" s="53"/>
    </row>
    <row r="36" spans="1:9" s="52" customFormat="1" ht="13.9" customHeight="1" x14ac:dyDescent="0.25">
      <c r="A36" s="164"/>
      <c r="B36" s="261" t="s">
        <v>84</v>
      </c>
      <c r="C36" s="230">
        <f>[1]PROCJENE_poREG_12122022!$H$16/[1]PROCJENE_poREG_12122022!$H$2*100</f>
        <v>12.334949824746722</v>
      </c>
      <c r="D36" s="224">
        <f>[1]PROCJENE_poREG_12122022!$X$16/[1]PROCJENE_poREG_12122022!$X$2*100</f>
        <v>4.1029578892404093</v>
      </c>
      <c r="E36" s="224">
        <f>[1]PROCJENE_poREG_12122022!$I$16/[1]PROCJENE_poREG_12122022!$I$2*100</f>
        <v>2.1717342053724904</v>
      </c>
      <c r="F36" s="225">
        <f>[1]PROCJENE_poREG_12122022!$L$16/[1]PROCJENE_poREG_12122022!$L$2*100</f>
        <v>3.8551347330388777</v>
      </c>
      <c r="G36" s="257" t="s">
        <v>118</v>
      </c>
      <c r="H36" s="53"/>
    </row>
    <row r="37" spans="1:9" s="52" customFormat="1" ht="12" customHeight="1" x14ac:dyDescent="0.25">
      <c r="A37" s="164"/>
      <c r="B37" s="261"/>
      <c r="C37" s="236"/>
      <c r="D37" s="237"/>
      <c r="E37" s="238"/>
      <c r="F37" s="239"/>
      <c r="G37" s="257"/>
      <c r="H37" s="53"/>
    </row>
    <row r="38" spans="1:9" s="52" customFormat="1" ht="13.9" customHeight="1" x14ac:dyDescent="0.25">
      <c r="A38" s="164" t="s">
        <v>11</v>
      </c>
      <c r="B38" s="261" t="s">
        <v>119</v>
      </c>
      <c r="C38" s="226"/>
      <c r="D38" s="227"/>
      <c r="E38" s="228"/>
      <c r="F38" s="229"/>
      <c r="G38" s="257" t="s">
        <v>85</v>
      </c>
      <c r="H38" s="53"/>
    </row>
    <row r="39" spans="1:9" s="52" customFormat="1" ht="13.9" customHeight="1" x14ac:dyDescent="0.25">
      <c r="A39" s="164"/>
      <c r="B39" s="261" t="s">
        <v>84</v>
      </c>
      <c r="C39" s="230">
        <f>[1]PROCJENE_poREG_12122022!$H$17/[1]PROCJENE_poREG_12122022!$H$2*100</f>
        <v>4.1916742689777697</v>
      </c>
      <c r="D39" s="224">
        <f>[1]PROCJENE_poREG_12122022!$X$17/[1]PROCJENE_poREG_12122022!$X$2*100</f>
        <v>3.6806216789016188</v>
      </c>
      <c r="E39" s="224">
        <f>[1]PROCJENE_poREG_12122022!$I$17/[1]PROCJENE_poREG_12122022!$I$2*100</f>
        <v>0.86637734698856195</v>
      </c>
      <c r="F39" s="225">
        <f>[1]PROCJENE_poREG_12122022!$L$17/[1]PROCJENE_poREG_12122022!$L$2*100</f>
        <v>2.2646424240495744</v>
      </c>
      <c r="G39" s="257" t="s">
        <v>114</v>
      </c>
      <c r="H39" s="53"/>
    </row>
    <row r="40" spans="1:9" s="52" customFormat="1" ht="12" customHeight="1" x14ac:dyDescent="0.25">
      <c r="A40" s="164"/>
      <c r="B40" s="261"/>
      <c r="C40" s="236"/>
      <c r="D40" s="237"/>
      <c r="E40" s="238"/>
      <c r="F40" s="239"/>
      <c r="G40" s="257"/>
      <c r="H40" s="53"/>
    </row>
    <row r="41" spans="1:9" s="52" customFormat="1" ht="13.9" customHeight="1" x14ac:dyDescent="0.25">
      <c r="A41" s="165" t="s">
        <v>232</v>
      </c>
      <c r="B41" s="257" t="s">
        <v>86</v>
      </c>
      <c r="C41" s="230">
        <f>[1]PROCJENE_poREG_12122022!$H$18/[1]PROCJENE_poREG_12122022!$H$2*100</f>
        <v>1.8581648821241656</v>
      </c>
      <c r="D41" s="224">
        <f>[1]PROCJENE_poREG_12122022!$X$18/[1]PROCJENE_poREG_12122022!$X$2*100</f>
        <v>0.98043431520103208</v>
      </c>
      <c r="E41" s="224">
        <f>[1]PROCJENE_poREG_12122022!$I$18/[1]PROCJENE_poREG_12122022!$I$2*100</f>
        <v>0.19564272855383683</v>
      </c>
      <c r="F41" s="225">
        <f>[1]PROCJENE_poREG_12122022!$L$18/[1]PROCJENE_poREG_12122022!$L$2*100</f>
        <v>0.55091620613220238</v>
      </c>
      <c r="G41" s="257" t="s">
        <v>87</v>
      </c>
      <c r="H41" s="54"/>
    </row>
    <row r="42" spans="1:9" s="52" customFormat="1" ht="12" customHeight="1" x14ac:dyDescent="0.25">
      <c r="A42" s="165"/>
      <c r="B42" s="257"/>
      <c r="C42" s="236"/>
      <c r="D42" s="237"/>
      <c r="E42" s="238"/>
      <c r="F42" s="239"/>
      <c r="G42" s="257"/>
      <c r="H42" s="54"/>
    </row>
    <row r="43" spans="1:9" s="52" customFormat="1" ht="13.9" customHeight="1" x14ac:dyDescent="0.25">
      <c r="A43" s="165" t="s">
        <v>13</v>
      </c>
      <c r="B43" s="261" t="s">
        <v>120</v>
      </c>
      <c r="C43" s="226"/>
      <c r="D43" s="227"/>
      <c r="E43" s="228"/>
      <c r="F43" s="229"/>
      <c r="G43" s="257" t="s">
        <v>88</v>
      </c>
      <c r="H43" s="54"/>
    </row>
    <row r="44" spans="1:9" s="52" customFormat="1" ht="13.9" customHeight="1" x14ac:dyDescent="0.25">
      <c r="A44" s="165"/>
      <c r="B44" s="261" t="s">
        <v>121</v>
      </c>
      <c r="C44" s="230">
        <f>[1]PROCJENE_poREG_12122022!$H$19/[1]PROCJENE_poREG_12122022!$H$2*100</f>
        <v>1.0035050655399242</v>
      </c>
      <c r="D44" s="224">
        <f>[1]PROCJENE_poREG_12122022!$X$19/[1]PROCJENE_poREG_12122022!$X$2*100</f>
        <v>0.89320269066560187</v>
      </c>
      <c r="E44" s="224">
        <f>[1]PROCJENE_poREG_12122022!$I$19/[1]PROCJENE_poREG_12122022!$I$2*100</f>
        <v>0.34958215026872913</v>
      </c>
      <c r="F44" s="225">
        <f>[1]PROCJENE_poREG_12122022!$L$19/[1]PROCJENE_poREG_12122022!$L$2*100</f>
        <v>0.82431662708348974</v>
      </c>
      <c r="G44" s="257" t="s">
        <v>122</v>
      </c>
      <c r="H44" s="54"/>
    </row>
    <row r="45" spans="1:9" s="52" customFormat="1" ht="12" customHeight="1" x14ac:dyDescent="0.25">
      <c r="A45" s="165"/>
      <c r="B45" s="261"/>
      <c r="C45" s="236"/>
      <c r="D45" s="237"/>
      <c r="E45" s="238"/>
      <c r="F45" s="239"/>
      <c r="G45" s="257"/>
      <c r="H45" s="54"/>
    </row>
    <row r="46" spans="1:9" s="52" customFormat="1" ht="13.9" customHeight="1" x14ac:dyDescent="0.25">
      <c r="A46" s="164" t="s">
        <v>154</v>
      </c>
      <c r="B46" s="261" t="s">
        <v>155</v>
      </c>
      <c r="C46" s="230">
        <f>[1]PROCJENE_poREG_12122022!$H$20/[1]PROCJENE_poREG_12122022!$H$2*100</f>
        <v>0.62899121332885199</v>
      </c>
      <c r="D46" s="224">
        <f>[1]PROCJENE_poREG_12122022!$X$20/[1]PROCJENE_poREG_12122022!$X$2*100</f>
        <v>1.6893448413551619</v>
      </c>
      <c r="E46" s="224">
        <f>[1]PROCJENE_poREG_12122022!$I$20/[1]PROCJENE_poREG_12122022!$I$2*100</f>
        <v>0.51232392827315798</v>
      </c>
      <c r="F46" s="225">
        <f>[1]PROCJENE_poREG_12122022!$L$20/[1]PROCJENE_poREG_12122022!$L$2*100</f>
        <v>1.2848050360358001</v>
      </c>
      <c r="G46" s="255" t="s">
        <v>156</v>
      </c>
      <c r="H46" s="53"/>
    </row>
    <row r="47" spans="1:9" ht="13.15" customHeight="1" x14ac:dyDescent="0.25">
      <c r="A47" s="166"/>
      <c r="B47" s="262"/>
      <c r="C47" s="113"/>
      <c r="D47" s="113"/>
      <c r="E47" s="113"/>
      <c r="F47" s="114"/>
      <c r="G47" s="242"/>
      <c r="H47" s="93"/>
      <c r="I47" s="51"/>
    </row>
    <row r="48" spans="1:9" ht="13.15" customHeight="1" x14ac:dyDescent="0.25">
      <c r="A48" s="166" t="s">
        <v>14</v>
      </c>
      <c r="B48" s="262" t="s">
        <v>89</v>
      </c>
      <c r="C48" s="240">
        <f>[1]PROCJENE_poREG_12122022!$H$21/[1]PROCJENE_poREG_12122022!$H$2*100</f>
        <v>1.2723868055888992</v>
      </c>
      <c r="D48" s="240">
        <f>[1]PROCJENE_poREG_12122022!$X$21/[1]PROCJENE_poREG_12122022!$X$2*100</f>
        <v>0.40022115059741381</v>
      </c>
      <c r="E48" s="240">
        <f>[1]PROCJENE_poREG_12122022!$I$21/[1]PROCJENE_poREG_12122022!$I$2*100</f>
        <v>0.11367557266590926</v>
      </c>
      <c r="F48" s="241">
        <f>[1]PROCJENE_poREG_12122022!$L$21/[1]PROCJENE_poREG_12122022!$L$2*100</f>
        <v>0.22962410501773087</v>
      </c>
      <c r="G48" s="242" t="s">
        <v>90</v>
      </c>
      <c r="H48" s="93"/>
      <c r="I48" s="78"/>
    </row>
    <row r="49" spans="1:11" ht="13.15" customHeight="1" x14ac:dyDescent="0.25">
      <c r="F49" s="118"/>
      <c r="I49" s="51"/>
    </row>
    <row r="50" spans="1:11" ht="13.15" customHeight="1" x14ac:dyDescent="0.25">
      <c r="B50" s="12"/>
      <c r="C50" s="51"/>
      <c r="D50" s="51"/>
      <c r="E50" s="51"/>
      <c r="F50" s="113"/>
      <c r="G50" s="51"/>
      <c r="H50" s="51"/>
      <c r="I50" s="51"/>
    </row>
    <row r="51" spans="1:11" ht="13.15" customHeight="1" x14ac:dyDescent="0.25">
      <c r="B51" s="12"/>
      <c r="C51" s="51"/>
      <c r="D51" s="51"/>
      <c r="E51" s="51"/>
      <c r="F51" s="113"/>
      <c r="G51" s="51"/>
      <c r="H51" s="51"/>
      <c r="I51" s="51"/>
    </row>
    <row r="52" spans="1:11" ht="13.15" customHeight="1" x14ac:dyDescent="0.25">
      <c r="B52" s="12"/>
      <c r="C52" s="51"/>
      <c r="D52" s="51"/>
      <c r="E52" s="51"/>
      <c r="F52" s="113"/>
      <c r="G52" s="51"/>
      <c r="H52" s="51"/>
      <c r="I52" s="51"/>
    </row>
    <row r="53" spans="1:11" ht="13.15" customHeight="1" x14ac:dyDescent="0.25">
      <c r="A53" s="82"/>
      <c r="B53" s="82"/>
      <c r="C53" s="84"/>
      <c r="D53" s="84"/>
      <c r="E53" s="84"/>
      <c r="F53" s="106"/>
      <c r="G53" s="85"/>
      <c r="H53" s="82"/>
      <c r="I53" s="51"/>
    </row>
    <row r="54" spans="1:11" ht="13.15" customHeight="1" x14ac:dyDescent="0.25">
      <c r="A54" s="299"/>
      <c r="B54" s="299"/>
      <c r="C54" s="299"/>
      <c r="D54" s="83"/>
      <c r="E54" s="83"/>
      <c r="F54" s="106"/>
      <c r="G54" s="298"/>
      <c r="H54" s="298"/>
      <c r="I54" s="51"/>
    </row>
    <row r="55" spans="1:11" ht="13.15" customHeight="1" x14ac:dyDescent="0.25">
      <c r="A55" s="82"/>
      <c r="B55" s="82"/>
      <c r="C55" s="84"/>
      <c r="D55" s="84"/>
      <c r="E55" s="84"/>
      <c r="F55" s="119"/>
      <c r="G55" s="84"/>
      <c r="H55" s="84"/>
      <c r="I55" s="51"/>
    </row>
    <row r="56" spans="1:11" ht="13.15" customHeight="1" x14ac:dyDescent="0.25">
      <c r="F56" s="118"/>
    </row>
    <row r="57" spans="1:11" ht="13.15" customHeight="1" x14ac:dyDescent="0.25">
      <c r="B57" s="56"/>
      <c r="C57" s="57"/>
      <c r="D57" s="57"/>
      <c r="E57" s="58"/>
      <c r="F57" s="120"/>
      <c r="G57" s="56"/>
    </row>
    <row r="58" spans="1:11" ht="13.15" customHeight="1" x14ac:dyDescent="0.25">
      <c r="B58" s="59"/>
      <c r="C58" s="60"/>
      <c r="D58" s="60"/>
      <c r="E58" s="60"/>
      <c r="F58" s="60"/>
      <c r="G58" s="61"/>
    </row>
    <row r="59" spans="1:11" ht="13.15" customHeight="1" x14ac:dyDescent="0.25">
      <c r="B59" s="59"/>
      <c r="C59" s="62"/>
      <c r="D59" s="62"/>
      <c r="E59" s="63"/>
      <c r="F59" s="121"/>
      <c r="G59" s="61"/>
    </row>
    <row r="60" spans="1:11" ht="13.15" customHeight="1" x14ac:dyDescent="0.25">
      <c r="B60" s="59"/>
      <c r="C60" s="62"/>
      <c r="D60" s="62"/>
      <c r="E60" s="63"/>
      <c r="F60" s="121"/>
      <c r="G60" s="64"/>
    </row>
    <row r="61" spans="1:11" ht="13.15" customHeight="1" x14ac:dyDescent="0.25">
      <c r="B61" s="65"/>
      <c r="C61" s="12"/>
      <c r="D61" s="12"/>
      <c r="F61" s="118"/>
      <c r="G61" s="64"/>
      <c r="K61" s="11"/>
    </row>
    <row r="62" spans="1:11" ht="13.15" customHeight="1" x14ac:dyDescent="0.25">
      <c r="B62" s="65"/>
      <c r="C62" s="12"/>
      <c r="D62" s="12"/>
      <c r="F62" s="118"/>
      <c r="G62" s="64"/>
    </row>
    <row r="63" spans="1:11" ht="13.15" customHeight="1" x14ac:dyDescent="0.25">
      <c r="B63" s="65"/>
      <c r="C63" s="12"/>
      <c r="D63" s="12"/>
      <c r="F63" s="118"/>
      <c r="G63" s="64"/>
      <c r="J63" s="13"/>
      <c r="K63" s="11"/>
    </row>
    <row r="64" spans="1:11" ht="13.15" customHeight="1" x14ac:dyDescent="0.25">
      <c r="B64" s="65"/>
      <c r="C64" s="12"/>
      <c r="D64" s="12"/>
      <c r="F64" s="118"/>
      <c r="G64" s="64"/>
    </row>
    <row r="65" spans="2:13" ht="13.15" customHeight="1" x14ac:dyDescent="0.25">
      <c r="B65" s="66"/>
      <c r="C65" s="12"/>
      <c r="D65" s="12"/>
      <c r="F65" s="118"/>
      <c r="G65" s="67"/>
      <c r="H65" s="68"/>
      <c r="I65" s="68"/>
      <c r="J65" s="69"/>
      <c r="K65" s="70"/>
    </row>
    <row r="66" spans="2:13" ht="13.15" customHeight="1" x14ac:dyDescent="0.25">
      <c r="B66" s="66"/>
      <c r="C66" s="12"/>
      <c r="D66" s="12"/>
      <c r="F66" s="118"/>
      <c r="G66" s="71"/>
      <c r="J66" s="13"/>
      <c r="M66" s="13"/>
    </row>
    <row r="67" spans="2:13" ht="13.15" customHeight="1" x14ac:dyDescent="0.25">
      <c r="B67" s="65"/>
      <c r="C67" s="12"/>
      <c r="D67" s="12"/>
      <c r="F67" s="118"/>
      <c r="G67" s="64"/>
      <c r="J67" s="13"/>
      <c r="M67" s="13"/>
    </row>
    <row r="68" spans="2:13" ht="13.15" customHeight="1" x14ac:dyDescent="0.25">
      <c r="B68" s="65"/>
      <c r="C68" s="12"/>
      <c r="D68" s="12"/>
      <c r="F68" s="118"/>
      <c r="G68" s="64"/>
    </row>
    <row r="69" spans="2:13" ht="13.15" customHeight="1" x14ac:dyDescent="0.25">
      <c r="B69" s="66"/>
      <c r="C69" s="12"/>
      <c r="D69" s="12"/>
      <c r="F69" s="118"/>
      <c r="G69" s="71"/>
      <c r="K69" s="11"/>
    </row>
    <row r="70" spans="2:13" ht="13.15" customHeight="1" x14ac:dyDescent="0.25">
      <c r="B70" s="66"/>
      <c r="C70" s="12"/>
      <c r="D70" s="12"/>
      <c r="F70" s="118"/>
      <c r="G70" s="71"/>
    </row>
    <row r="71" spans="2:13" ht="13.15" customHeight="1" x14ac:dyDescent="0.25">
      <c r="B71" s="65"/>
      <c r="C71" s="12"/>
      <c r="D71" s="12"/>
      <c r="F71" s="118"/>
      <c r="G71" s="64"/>
    </row>
    <row r="72" spans="2:13" ht="13.15" customHeight="1" x14ac:dyDescent="0.25">
      <c r="B72" s="66"/>
      <c r="C72" s="12"/>
      <c r="D72" s="12"/>
      <c r="F72" s="118"/>
      <c r="G72" s="71"/>
      <c r="J72" s="11"/>
    </row>
    <row r="73" spans="2:13" ht="13.15" customHeight="1" x14ac:dyDescent="0.25">
      <c r="B73" s="66"/>
      <c r="C73" s="12"/>
      <c r="D73" s="12"/>
      <c r="F73" s="118"/>
      <c r="G73" s="71"/>
    </row>
    <row r="74" spans="2:13" ht="13.15" customHeight="1" x14ac:dyDescent="0.25">
      <c r="B74" s="72"/>
      <c r="C74" s="12"/>
      <c r="D74" s="12"/>
      <c r="F74" s="118"/>
      <c r="G74" s="64"/>
    </row>
    <row r="75" spans="2:13" ht="13.15" customHeight="1" x14ac:dyDescent="0.25">
      <c r="B75" s="66"/>
      <c r="C75" s="12"/>
      <c r="D75" s="12"/>
      <c r="F75" s="118"/>
      <c r="G75" s="71"/>
    </row>
    <row r="76" spans="2:13" ht="13.15" customHeight="1" x14ac:dyDescent="0.25">
      <c r="B76" s="73"/>
      <c r="C76" s="12"/>
      <c r="D76" s="12"/>
      <c r="F76" s="118"/>
      <c r="G76" s="71"/>
    </row>
    <row r="77" spans="2:13" ht="13.15" customHeight="1" x14ac:dyDescent="0.25">
      <c r="B77" s="66"/>
      <c r="C77" s="12"/>
      <c r="D77" s="12"/>
      <c r="F77" s="118"/>
      <c r="G77" s="71"/>
    </row>
    <row r="78" spans="2:13" ht="13.15" customHeight="1" x14ac:dyDescent="0.25">
      <c r="B78" s="66"/>
      <c r="C78" s="12"/>
      <c r="D78" s="12"/>
      <c r="F78" s="118"/>
      <c r="G78" s="71"/>
    </row>
    <row r="79" spans="2:13" ht="13.15" customHeight="1" x14ac:dyDescent="0.25">
      <c r="B79" s="66"/>
      <c r="C79" s="12"/>
      <c r="D79" s="12"/>
      <c r="F79" s="118"/>
      <c r="G79" s="71"/>
    </row>
    <row r="80" spans="2:13" ht="6" customHeight="1" x14ac:dyDescent="0.25">
      <c r="B80" s="66"/>
      <c r="C80" s="12"/>
      <c r="D80" s="12"/>
      <c r="F80" s="118"/>
      <c r="G80" s="71"/>
    </row>
    <row r="81" spans="2:7" ht="26.25" customHeight="1" x14ac:dyDescent="0.25">
      <c r="B81" s="66"/>
      <c r="C81" s="12"/>
      <c r="D81" s="12"/>
      <c r="F81" s="118"/>
      <c r="G81" s="71"/>
    </row>
    <row r="82" spans="2:7" ht="12.75" customHeight="1" x14ac:dyDescent="0.25">
      <c r="B82" s="66"/>
      <c r="C82" s="12"/>
      <c r="D82" s="12"/>
      <c r="F82" s="118"/>
      <c r="G82" s="71"/>
    </row>
    <row r="83" spans="2:7" ht="21.75" customHeight="1" x14ac:dyDescent="0.25">
      <c r="B83" s="66"/>
      <c r="C83" s="12"/>
      <c r="D83" s="12"/>
      <c r="F83" s="118"/>
      <c r="G83" s="64"/>
    </row>
    <row r="84" spans="2:7" x14ac:dyDescent="0.25">
      <c r="F84" s="118"/>
    </row>
    <row r="85" spans="2:7" x14ac:dyDescent="0.25">
      <c r="F85" s="118"/>
    </row>
    <row r="86" spans="2:7" x14ac:dyDescent="0.25">
      <c r="F86" s="118"/>
    </row>
    <row r="87" spans="2:7" x14ac:dyDescent="0.25">
      <c r="F87" s="118"/>
    </row>
    <row r="88" spans="2:7" x14ac:dyDescent="0.25">
      <c r="F88" s="118"/>
    </row>
    <row r="89" spans="2:7" x14ac:dyDescent="0.25">
      <c r="F89" s="118"/>
    </row>
    <row r="90" spans="2:7" x14ac:dyDescent="0.25">
      <c r="F90" s="118"/>
    </row>
    <row r="91" spans="2:7" x14ac:dyDescent="0.25">
      <c r="F91" s="118"/>
    </row>
    <row r="92" spans="2:7" x14ac:dyDescent="0.25">
      <c r="F92" s="118"/>
    </row>
    <row r="93" spans="2:7" x14ac:dyDescent="0.25">
      <c r="F93" s="118"/>
    </row>
    <row r="94" spans="2:7" x14ac:dyDescent="0.25">
      <c r="F94" s="118"/>
    </row>
    <row r="95" spans="2:7" x14ac:dyDescent="0.25">
      <c r="F95" s="118"/>
    </row>
    <row r="96" spans="2:7" x14ac:dyDescent="0.25">
      <c r="F96" s="118"/>
    </row>
    <row r="97" spans="6:6" x14ac:dyDescent="0.25">
      <c r="F97" s="118"/>
    </row>
    <row r="98" spans="6:6" x14ac:dyDescent="0.25">
      <c r="F98" s="118"/>
    </row>
    <row r="99" spans="6:6" x14ac:dyDescent="0.25">
      <c r="F99" s="118"/>
    </row>
    <row r="100" spans="6:6" x14ac:dyDescent="0.25">
      <c r="F100" s="118"/>
    </row>
    <row r="101" spans="6:6" x14ac:dyDescent="0.25">
      <c r="F101" s="118"/>
    </row>
    <row r="102" spans="6:6" x14ac:dyDescent="0.25">
      <c r="F102" s="118"/>
    </row>
    <row r="103" spans="6:6" x14ac:dyDescent="0.25">
      <c r="F103" s="118"/>
    </row>
    <row r="104" spans="6:6" x14ac:dyDescent="0.25">
      <c r="F104" s="118"/>
    </row>
    <row r="105" spans="6:6" x14ac:dyDescent="0.25">
      <c r="F105" s="118"/>
    </row>
    <row r="106" spans="6:6" x14ac:dyDescent="0.25">
      <c r="F106" s="118"/>
    </row>
    <row r="107" spans="6:6" x14ac:dyDescent="0.25">
      <c r="F107" s="118"/>
    </row>
    <row r="108" spans="6:6" x14ac:dyDescent="0.25">
      <c r="F108" s="118"/>
    </row>
    <row r="109" spans="6:6" x14ac:dyDescent="0.25">
      <c r="F109" s="118"/>
    </row>
    <row r="110" spans="6:6" x14ac:dyDescent="0.25">
      <c r="F110" s="118"/>
    </row>
    <row r="111" spans="6:6" x14ac:dyDescent="0.25">
      <c r="F111" s="118"/>
    </row>
    <row r="112" spans="6:6" x14ac:dyDescent="0.25">
      <c r="F112" s="118"/>
    </row>
    <row r="113" spans="6:6" x14ac:dyDescent="0.25">
      <c r="F113" s="118"/>
    </row>
    <row r="114" spans="6:6" x14ac:dyDescent="0.25">
      <c r="F114" s="118"/>
    </row>
    <row r="115" spans="6:6" x14ac:dyDescent="0.25">
      <c r="F115" s="118"/>
    </row>
    <row r="116" spans="6:6" x14ac:dyDescent="0.25">
      <c r="F116" s="118"/>
    </row>
    <row r="117" spans="6:6" x14ac:dyDescent="0.25">
      <c r="F117" s="118"/>
    </row>
    <row r="118" spans="6:6" x14ac:dyDescent="0.25">
      <c r="F118" s="118"/>
    </row>
    <row r="119" spans="6:6" x14ac:dyDescent="0.25">
      <c r="F119" s="118"/>
    </row>
    <row r="120" spans="6:6" x14ac:dyDescent="0.25">
      <c r="F120" s="118"/>
    </row>
    <row r="121" spans="6:6" x14ac:dyDescent="0.25">
      <c r="F121" s="118"/>
    </row>
    <row r="122" spans="6:6" x14ac:dyDescent="0.25">
      <c r="F122" s="118"/>
    </row>
    <row r="123" spans="6:6" x14ac:dyDescent="0.25">
      <c r="F123" s="118"/>
    </row>
    <row r="124" spans="6:6" x14ac:dyDescent="0.25">
      <c r="F124" s="118"/>
    </row>
    <row r="125" spans="6:6" x14ac:dyDescent="0.25">
      <c r="F125" s="118"/>
    </row>
    <row r="126" spans="6:6" x14ac:dyDescent="0.25">
      <c r="F126" s="118"/>
    </row>
    <row r="127" spans="6:6" x14ac:dyDescent="0.25">
      <c r="F127" s="118"/>
    </row>
    <row r="128" spans="6:6" x14ac:dyDescent="0.25">
      <c r="F128" s="118"/>
    </row>
    <row r="129" spans="6:6" x14ac:dyDescent="0.25">
      <c r="F129" s="118"/>
    </row>
    <row r="130" spans="6:6" x14ac:dyDescent="0.25">
      <c r="F130" s="118"/>
    </row>
    <row r="131" spans="6:6" x14ac:dyDescent="0.25">
      <c r="F131" s="118"/>
    </row>
    <row r="132" spans="6:6" x14ac:dyDescent="0.25">
      <c r="F132" s="118"/>
    </row>
    <row r="133" spans="6:6" x14ac:dyDescent="0.25">
      <c r="F133" s="118"/>
    </row>
    <row r="134" spans="6:6" x14ac:dyDescent="0.25">
      <c r="F134" s="118"/>
    </row>
    <row r="135" spans="6:6" x14ac:dyDescent="0.25">
      <c r="F135" s="118"/>
    </row>
    <row r="136" spans="6:6" x14ac:dyDescent="0.25">
      <c r="F136" s="118"/>
    </row>
    <row r="137" spans="6:6" x14ac:dyDescent="0.25">
      <c r="F137" s="118"/>
    </row>
    <row r="138" spans="6:6" x14ac:dyDescent="0.25">
      <c r="F138" s="118"/>
    </row>
    <row r="139" spans="6:6" x14ac:dyDescent="0.25">
      <c r="F139" s="118"/>
    </row>
    <row r="140" spans="6:6" x14ac:dyDescent="0.25">
      <c r="F140" s="118"/>
    </row>
    <row r="141" spans="6:6" x14ac:dyDescent="0.25">
      <c r="F141" s="118"/>
    </row>
    <row r="142" spans="6:6" x14ac:dyDescent="0.25">
      <c r="F142" s="118"/>
    </row>
    <row r="143" spans="6:6" x14ac:dyDescent="0.25">
      <c r="F143" s="118"/>
    </row>
    <row r="144" spans="6:6" x14ac:dyDescent="0.25">
      <c r="F144" s="118"/>
    </row>
    <row r="145" spans="6:6" x14ac:dyDescent="0.25">
      <c r="F145" s="118"/>
    </row>
    <row r="146" spans="6:6" x14ac:dyDescent="0.25">
      <c r="F146" s="118"/>
    </row>
    <row r="147" spans="6:6" x14ac:dyDescent="0.25">
      <c r="F147" s="118"/>
    </row>
    <row r="148" spans="6:6" x14ac:dyDescent="0.25">
      <c r="F148" s="118"/>
    </row>
    <row r="149" spans="6:6" x14ac:dyDescent="0.25">
      <c r="F149" s="118"/>
    </row>
    <row r="150" spans="6:6" x14ac:dyDescent="0.25">
      <c r="F150" s="118"/>
    </row>
    <row r="151" spans="6:6" x14ac:dyDescent="0.25">
      <c r="F151" s="118"/>
    </row>
    <row r="152" spans="6:6" x14ac:dyDescent="0.25">
      <c r="F152" s="118"/>
    </row>
    <row r="153" spans="6:6" x14ac:dyDescent="0.25">
      <c r="F153" s="118"/>
    </row>
    <row r="154" spans="6:6" x14ac:dyDescent="0.25">
      <c r="F154" s="118"/>
    </row>
    <row r="155" spans="6:6" x14ac:dyDescent="0.25">
      <c r="F155" s="118"/>
    </row>
    <row r="156" spans="6:6" x14ac:dyDescent="0.25">
      <c r="F156" s="118"/>
    </row>
    <row r="157" spans="6:6" x14ac:dyDescent="0.25">
      <c r="F157" s="118"/>
    </row>
    <row r="158" spans="6:6" x14ac:dyDescent="0.25">
      <c r="F158" s="118"/>
    </row>
    <row r="159" spans="6:6" x14ac:dyDescent="0.25">
      <c r="F159" s="118"/>
    </row>
    <row r="160" spans="6:6" x14ac:dyDescent="0.25">
      <c r="F160" s="118"/>
    </row>
    <row r="161" spans="6:6" x14ac:dyDescent="0.25">
      <c r="F161" s="118"/>
    </row>
    <row r="162" spans="6:6" x14ac:dyDescent="0.25">
      <c r="F162" s="118"/>
    </row>
    <row r="163" spans="6:6" x14ac:dyDescent="0.25">
      <c r="F163" s="118"/>
    </row>
    <row r="164" spans="6:6" x14ac:dyDescent="0.25">
      <c r="F164" s="118"/>
    </row>
    <row r="165" spans="6:6" x14ac:dyDescent="0.25">
      <c r="F165" s="118"/>
    </row>
    <row r="166" spans="6:6" x14ac:dyDescent="0.25">
      <c r="F166" s="118"/>
    </row>
    <row r="167" spans="6:6" x14ac:dyDescent="0.25">
      <c r="F167" s="118"/>
    </row>
    <row r="168" spans="6:6" x14ac:dyDescent="0.25">
      <c r="F168" s="118"/>
    </row>
    <row r="169" spans="6:6" x14ac:dyDescent="0.25">
      <c r="F169" s="118"/>
    </row>
    <row r="170" spans="6:6" x14ac:dyDescent="0.25">
      <c r="F170" s="118"/>
    </row>
    <row r="171" spans="6:6" x14ac:dyDescent="0.25">
      <c r="F171" s="118"/>
    </row>
    <row r="172" spans="6:6" x14ac:dyDescent="0.25">
      <c r="F172" s="118"/>
    </row>
    <row r="173" spans="6:6" x14ac:dyDescent="0.25">
      <c r="F173" s="118"/>
    </row>
    <row r="174" spans="6:6" x14ac:dyDescent="0.25">
      <c r="F174" s="118"/>
    </row>
    <row r="175" spans="6:6" x14ac:dyDescent="0.25">
      <c r="F175" s="118"/>
    </row>
    <row r="176" spans="6:6" x14ac:dyDescent="0.25">
      <c r="F176" s="118"/>
    </row>
    <row r="177" spans="6:6" x14ac:dyDescent="0.25">
      <c r="F177" s="118"/>
    </row>
    <row r="178" spans="6:6" x14ac:dyDescent="0.25">
      <c r="F178" s="118"/>
    </row>
    <row r="179" spans="6:6" x14ac:dyDescent="0.25">
      <c r="F179" s="118"/>
    </row>
    <row r="180" spans="6:6" x14ac:dyDescent="0.25">
      <c r="F180" s="118"/>
    </row>
    <row r="181" spans="6:6" x14ac:dyDescent="0.25">
      <c r="F181" s="118"/>
    </row>
    <row r="182" spans="6:6" x14ac:dyDescent="0.25">
      <c r="F182" s="118"/>
    </row>
    <row r="183" spans="6:6" x14ac:dyDescent="0.25">
      <c r="F183" s="118"/>
    </row>
    <row r="184" spans="6:6" x14ac:dyDescent="0.25">
      <c r="F184" s="118"/>
    </row>
    <row r="185" spans="6:6" x14ac:dyDescent="0.25">
      <c r="F185" s="118"/>
    </row>
    <row r="186" spans="6:6" x14ac:dyDescent="0.25">
      <c r="F186" s="118"/>
    </row>
    <row r="187" spans="6:6" x14ac:dyDescent="0.25">
      <c r="F187" s="118"/>
    </row>
    <row r="188" spans="6:6" x14ac:dyDescent="0.25">
      <c r="F188" s="118"/>
    </row>
    <row r="189" spans="6:6" x14ac:dyDescent="0.25">
      <c r="F189" s="118"/>
    </row>
    <row r="190" spans="6:6" x14ac:dyDescent="0.25">
      <c r="F190" s="118"/>
    </row>
    <row r="191" spans="6:6" x14ac:dyDescent="0.25">
      <c r="F191" s="118"/>
    </row>
    <row r="192" spans="6:6" x14ac:dyDescent="0.25">
      <c r="F192" s="118"/>
    </row>
    <row r="193" spans="6:6" x14ac:dyDescent="0.25">
      <c r="F193" s="118"/>
    </row>
    <row r="194" spans="6:6" x14ac:dyDescent="0.25">
      <c r="F194" s="118"/>
    </row>
    <row r="195" spans="6:6" x14ac:dyDescent="0.25">
      <c r="F195" s="118"/>
    </row>
    <row r="196" spans="6:6" x14ac:dyDescent="0.25">
      <c r="F196" s="118"/>
    </row>
    <row r="197" spans="6:6" x14ac:dyDescent="0.25">
      <c r="F197" s="118"/>
    </row>
    <row r="198" spans="6:6" x14ac:dyDescent="0.25">
      <c r="F198" s="118"/>
    </row>
    <row r="199" spans="6:6" x14ac:dyDescent="0.25">
      <c r="F199" s="118"/>
    </row>
    <row r="200" spans="6:6" x14ac:dyDescent="0.25">
      <c r="F200" s="118"/>
    </row>
    <row r="201" spans="6:6" x14ac:dyDescent="0.25">
      <c r="F201" s="118"/>
    </row>
    <row r="202" spans="6:6" x14ac:dyDescent="0.25">
      <c r="F202" s="118"/>
    </row>
    <row r="203" spans="6:6" x14ac:dyDescent="0.25">
      <c r="F203" s="118"/>
    </row>
    <row r="204" spans="6:6" x14ac:dyDescent="0.25">
      <c r="F204" s="118"/>
    </row>
    <row r="205" spans="6:6" x14ac:dyDescent="0.25">
      <c r="F205" s="118"/>
    </row>
    <row r="206" spans="6:6" x14ac:dyDescent="0.25">
      <c r="F206" s="118"/>
    </row>
    <row r="207" spans="6:6" x14ac:dyDescent="0.25">
      <c r="F207" s="118"/>
    </row>
    <row r="208" spans="6:6" x14ac:dyDescent="0.25">
      <c r="F208" s="118"/>
    </row>
    <row r="209" spans="6:6" x14ac:dyDescent="0.25">
      <c r="F209" s="118"/>
    </row>
    <row r="210" spans="6:6" x14ac:dyDescent="0.25">
      <c r="F210" s="118"/>
    </row>
    <row r="211" spans="6:6" x14ac:dyDescent="0.25">
      <c r="F211" s="118"/>
    </row>
    <row r="212" spans="6:6" x14ac:dyDescent="0.25">
      <c r="F212" s="118"/>
    </row>
    <row r="213" spans="6:6" x14ac:dyDescent="0.25">
      <c r="F213" s="118"/>
    </row>
    <row r="214" spans="6:6" x14ac:dyDescent="0.25">
      <c r="F214" s="118"/>
    </row>
    <row r="215" spans="6:6" x14ac:dyDescent="0.25">
      <c r="F215" s="118"/>
    </row>
    <row r="216" spans="6:6" x14ac:dyDescent="0.25">
      <c r="F216" s="118"/>
    </row>
    <row r="217" spans="6:6" x14ac:dyDescent="0.25">
      <c r="F217" s="118"/>
    </row>
    <row r="218" spans="6:6" x14ac:dyDescent="0.25">
      <c r="F218" s="118"/>
    </row>
    <row r="219" spans="6:6" x14ac:dyDescent="0.25">
      <c r="F219" s="118"/>
    </row>
    <row r="220" spans="6:6" x14ac:dyDescent="0.25">
      <c r="F220" s="118"/>
    </row>
    <row r="221" spans="6:6" x14ac:dyDescent="0.25">
      <c r="F221" s="118"/>
    </row>
    <row r="222" spans="6:6" x14ac:dyDescent="0.25">
      <c r="F222" s="118"/>
    </row>
    <row r="223" spans="6:6" x14ac:dyDescent="0.25">
      <c r="F223" s="118"/>
    </row>
    <row r="224" spans="6:6" x14ac:dyDescent="0.25">
      <c r="F224" s="118"/>
    </row>
    <row r="225" spans="6:6" x14ac:dyDescent="0.25">
      <c r="F225" s="118"/>
    </row>
    <row r="226" spans="6:6" x14ac:dyDescent="0.25">
      <c r="F226" s="118"/>
    </row>
    <row r="227" spans="6:6" x14ac:dyDescent="0.25">
      <c r="F227" s="118"/>
    </row>
    <row r="228" spans="6:6" x14ac:dyDescent="0.25">
      <c r="F228" s="118"/>
    </row>
    <row r="229" spans="6:6" x14ac:dyDescent="0.25">
      <c r="F229" s="118"/>
    </row>
    <row r="230" spans="6:6" x14ac:dyDescent="0.25">
      <c r="F230" s="118"/>
    </row>
    <row r="231" spans="6:6" x14ac:dyDescent="0.25">
      <c r="F231" s="118"/>
    </row>
    <row r="232" spans="6:6" x14ac:dyDescent="0.25">
      <c r="F232" s="118"/>
    </row>
    <row r="233" spans="6:6" x14ac:dyDescent="0.25">
      <c r="F233" s="118"/>
    </row>
    <row r="234" spans="6:6" x14ac:dyDescent="0.25">
      <c r="F234" s="118"/>
    </row>
    <row r="235" spans="6:6" x14ac:dyDescent="0.25">
      <c r="F235" s="118"/>
    </row>
    <row r="236" spans="6:6" x14ac:dyDescent="0.25">
      <c r="F236" s="118"/>
    </row>
    <row r="237" spans="6:6" x14ac:dyDescent="0.25">
      <c r="F237" s="118"/>
    </row>
    <row r="238" spans="6:6" x14ac:dyDescent="0.25">
      <c r="F238" s="118"/>
    </row>
    <row r="239" spans="6:6" x14ac:dyDescent="0.25">
      <c r="F239" s="118"/>
    </row>
    <row r="240" spans="6:6" x14ac:dyDescent="0.25">
      <c r="F240" s="118"/>
    </row>
    <row r="241" spans="6:6" x14ac:dyDescent="0.25">
      <c r="F241" s="118"/>
    </row>
    <row r="242" spans="6:6" x14ac:dyDescent="0.25">
      <c r="F242" s="118"/>
    </row>
    <row r="243" spans="6:6" x14ac:dyDescent="0.25">
      <c r="F243" s="118"/>
    </row>
    <row r="244" spans="6:6" x14ac:dyDescent="0.25">
      <c r="F244" s="118"/>
    </row>
    <row r="245" spans="6:6" x14ac:dyDescent="0.25">
      <c r="F245" s="118"/>
    </row>
    <row r="246" spans="6:6" x14ac:dyDescent="0.25">
      <c r="F246" s="118"/>
    </row>
    <row r="247" spans="6:6" x14ac:dyDescent="0.25">
      <c r="F247" s="118"/>
    </row>
    <row r="248" spans="6:6" x14ac:dyDescent="0.25">
      <c r="F248" s="118"/>
    </row>
    <row r="249" spans="6:6" x14ac:dyDescent="0.25">
      <c r="F249" s="118"/>
    </row>
    <row r="250" spans="6:6" x14ac:dyDescent="0.25">
      <c r="F250" s="118"/>
    </row>
    <row r="251" spans="6:6" x14ac:dyDescent="0.25">
      <c r="F251" s="118"/>
    </row>
    <row r="252" spans="6:6" x14ac:dyDescent="0.25">
      <c r="F252" s="118"/>
    </row>
    <row r="253" spans="6:6" x14ac:dyDescent="0.25">
      <c r="F253" s="118"/>
    </row>
    <row r="254" spans="6:6" x14ac:dyDescent="0.25">
      <c r="F254" s="118"/>
    </row>
    <row r="255" spans="6:6" x14ac:dyDescent="0.25">
      <c r="F255" s="118"/>
    </row>
    <row r="256" spans="6:6" x14ac:dyDescent="0.25">
      <c r="F256" s="118"/>
    </row>
    <row r="257" spans="6:6" x14ac:dyDescent="0.25">
      <c r="F257" s="118"/>
    </row>
    <row r="258" spans="6:6" x14ac:dyDescent="0.25">
      <c r="F258" s="118"/>
    </row>
    <row r="259" spans="6:6" x14ac:dyDescent="0.25">
      <c r="F259" s="118"/>
    </row>
    <row r="260" spans="6:6" x14ac:dyDescent="0.25">
      <c r="F260" s="118"/>
    </row>
    <row r="261" spans="6:6" x14ac:dyDescent="0.25">
      <c r="F261" s="118"/>
    </row>
    <row r="262" spans="6:6" x14ac:dyDescent="0.25">
      <c r="F262" s="118"/>
    </row>
    <row r="263" spans="6:6" x14ac:dyDescent="0.25">
      <c r="F263" s="118"/>
    </row>
    <row r="264" spans="6:6" x14ac:dyDescent="0.25">
      <c r="F264" s="118"/>
    </row>
    <row r="265" spans="6:6" x14ac:dyDescent="0.25">
      <c r="F265" s="118"/>
    </row>
    <row r="266" spans="6:6" x14ac:dyDescent="0.25">
      <c r="F266" s="118"/>
    </row>
    <row r="267" spans="6:6" x14ac:dyDescent="0.25">
      <c r="F267" s="118"/>
    </row>
    <row r="268" spans="6:6" x14ac:dyDescent="0.25">
      <c r="F268" s="118"/>
    </row>
    <row r="269" spans="6:6" x14ac:dyDescent="0.25">
      <c r="F269" s="118"/>
    </row>
    <row r="270" spans="6:6" x14ac:dyDescent="0.25">
      <c r="F270" s="118"/>
    </row>
    <row r="271" spans="6:6" x14ac:dyDescent="0.25">
      <c r="F271" s="118"/>
    </row>
    <row r="272" spans="6:6" x14ac:dyDescent="0.25">
      <c r="F272" s="118"/>
    </row>
    <row r="273" spans="6:6" x14ac:dyDescent="0.25">
      <c r="F273" s="118"/>
    </row>
    <row r="274" spans="6:6" x14ac:dyDescent="0.25">
      <c r="F274" s="118"/>
    </row>
    <row r="275" spans="6:6" x14ac:dyDescent="0.25">
      <c r="F275" s="118"/>
    </row>
    <row r="276" spans="6:6" x14ac:dyDescent="0.25">
      <c r="F276" s="118"/>
    </row>
    <row r="277" spans="6:6" x14ac:dyDescent="0.25">
      <c r="F277" s="118"/>
    </row>
    <row r="278" spans="6:6" x14ac:dyDescent="0.25">
      <c r="F278" s="118"/>
    </row>
    <row r="279" spans="6:6" x14ac:dyDescent="0.25">
      <c r="F279" s="118"/>
    </row>
    <row r="280" spans="6:6" x14ac:dyDescent="0.25">
      <c r="F280" s="118"/>
    </row>
    <row r="281" spans="6:6" x14ac:dyDescent="0.25">
      <c r="F281" s="118"/>
    </row>
    <row r="282" spans="6:6" x14ac:dyDescent="0.25">
      <c r="F282" s="118"/>
    </row>
    <row r="283" spans="6:6" x14ac:dyDescent="0.25">
      <c r="F283" s="118"/>
    </row>
    <row r="284" spans="6:6" x14ac:dyDescent="0.25">
      <c r="F284" s="118"/>
    </row>
    <row r="285" spans="6:6" x14ac:dyDescent="0.25">
      <c r="F285" s="118"/>
    </row>
    <row r="286" spans="6:6" x14ac:dyDescent="0.25">
      <c r="F286" s="118"/>
    </row>
    <row r="287" spans="6:6" x14ac:dyDescent="0.25">
      <c r="F287" s="118"/>
    </row>
    <row r="288" spans="6:6" x14ac:dyDescent="0.25">
      <c r="F288" s="118"/>
    </row>
    <row r="289" spans="6:6" x14ac:dyDescent="0.25">
      <c r="F289" s="118"/>
    </row>
    <row r="290" spans="6:6" x14ac:dyDescent="0.25">
      <c r="F290" s="118"/>
    </row>
    <row r="291" spans="6:6" x14ac:dyDescent="0.25">
      <c r="F291" s="118"/>
    </row>
    <row r="292" spans="6:6" x14ac:dyDescent="0.25">
      <c r="F292" s="118"/>
    </row>
    <row r="293" spans="6:6" x14ac:dyDescent="0.25">
      <c r="F293" s="118"/>
    </row>
    <row r="294" spans="6:6" x14ac:dyDescent="0.25">
      <c r="F294" s="118"/>
    </row>
    <row r="295" spans="6:6" x14ac:dyDescent="0.25">
      <c r="F295" s="118"/>
    </row>
    <row r="296" spans="6:6" x14ac:dyDescent="0.25">
      <c r="F296" s="118"/>
    </row>
    <row r="297" spans="6:6" x14ac:dyDescent="0.25">
      <c r="F297" s="118"/>
    </row>
    <row r="298" spans="6:6" x14ac:dyDescent="0.25">
      <c r="F298" s="118"/>
    </row>
    <row r="299" spans="6:6" x14ac:dyDescent="0.25">
      <c r="F299" s="118"/>
    </row>
    <row r="300" spans="6:6" x14ac:dyDescent="0.25">
      <c r="F300" s="118"/>
    </row>
    <row r="301" spans="6:6" x14ac:dyDescent="0.25">
      <c r="F301" s="118"/>
    </row>
    <row r="302" spans="6:6" x14ac:dyDescent="0.25">
      <c r="F302" s="118"/>
    </row>
    <row r="303" spans="6:6" x14ac:dyDescent="0.25">
      <c r="F303" s="118"/>
    </row>
    <row r="304" spans="6:6" x14ac:dyDescent="0.25">
      <c r="F304" s="118"/>
    </row>
    <row r="305" spans="6:6" x14ac:dyDescent="0.25">
      <c r="F305" s="118"/>
    </row>
    <row r="306" spans="6:6" x14ac:dyDescent="0.25">
      <c r="F306" s="118"/>
    </row>
    <row r="307" spans="6:6" x14ac:dyDescent="0.25">
      <c r="F307" s="118"/>
    </row>
    <row r="308" spans="6:6" x14ac:dyDescent="0.25">
      <c r="F308" s="118"/>
    </row>
    <row r="309" spans="6:6" x14ac:dyDescent="0.25">
      <c r="F309" s="118"/>
    </row>
    <row r="310" spans="6:6" x14ac:dyDescent="0.25">
      <c r="F310" s="118"/>
    </row>
    <row r="311" spans="6:6" x14ac:dyDescent="0.25">
      <c r="F311" s="118"/>
    </row>
    <row r="312" spans="6:6" x14ac:dyDescent="0.25">
      <c r="F312" s="118"/>
    </row>
    <row r="313" spans="6:6" x14ac:dyDescent="0.25">
      <c r="F313" s="118"/>
    </row>
    <row r="314" spans="6:6" x14ac:dyDescent="0.25">
      <c r="F314" s="118"/>
    </row>
    <row r="315" spans="6:6" x14ac:dyDescent="0.25">
      <c r="F315" s="118"/>
    </row>
    <row r="316" spans="6:6" x14ac:dyDescent="0.25">
      <c r="F316" s="118"/>
    </row>
    <row r="317" spans="6:6" x14ac:dyDescent="0.25">
      <c r="F317" s="118"/>
    </row>
    <row r="318" spans="6:6" x14ac:dyDescent="0.25">
      <c r="F318" s="118"/>
    </row>
    <row r="319" spans="6:6" x14ac:dyDescent="0.25">
      <c r="F319" s="118"/>
    </row>
    <row r="320" spans="6:6" x14ac:dyDescent="0.25">
      <c r="F320" s="118"/>
    </row>
    <row r="321" spans="6:6" x14ac:dyDescent="0.25">
      <c r="F321" s="118"/>
    </row>
    <row r="322" spans="6:6" x14ac:dyDescent="0.25">
      <c r="F322" s="118"/>
    </row>
    <row r="323" spans="6:6" x14ac:dyDescent="0.25">
      <c r="F323" s="118"/>
    </row>
    <row r="324" spans="6:6" x14ac:dyDescent="0.25">
      <c r="F324" s="118"/>
    </row>
    <row r="325" spans="6:6" x14ac:dyDescent="0.25">
      <c r="F325" s="118"/>
    </row>
    <row r="326" spans="6:6" x14ac:dyDescent="0.25">
      <c r="F326" s="118"/>
    </row>
    <row r="327" spans="6:6" x14ac:dyDescent="0.25">
      <c r="F327" s="118"/>
    </row>
    <row r="328" spans="6:6" x14ac:dyDescent="0.25">
      <c r="F328" s="118"/>
    </row>
    <row r="329" spans="6:6" x14ac:dyDescent="0.25">
      <c r="F329" s="118"/>
    </row>
    <row r="330" spans="6:6" x14ac:dyDescent="0.25">
      <c r="F330" s="118"/>
    </row>
    <row r="331" spans="6:6" x14ac:dyDescent="0.25">
      <c r="F331" s="118"/>
    </row>
    <row r="332" spans="6:6" x14ac:dyDescent="0.25">
      <c r="F332" s="118"/>
    </row>
    <row r="333" spans="6:6" x14ac:dyDescent="0.25">
      <c r="F333" s="118"/>
    </row>
    <row r="334" spans="6:6" x14ac:dyDescent="0.25">
      <c r="F334" s="118"/>
    </row>
    <row r="335" spans="6:6" x14ac:dyDescent="0.25">
      <c r="F335" s="118"/>
    </row>
    <row r="336" spans="6:6" x14ac:dyDescent="0.25">
      <c r="F336" s="118"/>
    </row>
    <row r="337" spans="6:6" x14ac:dyDescent="0.25">
      <c r="F337" s="118"/>
    </row>
    <row r="338" spans="6:6" x14ac:dyDescent="0.25">
      <c r="F338" s="118"/>
    </row>
    <row r="339" spans="6:6" x14ac:dyDescent="0.25">
      <c r="F339" s="118"/>
    </row>
    <row r="340" spans="6:6" x14ac:dyDescent="0.25">
      <c r="F340" s="118"/>
    </row>
    <row r="341" spans="6:6" x14ac:dyDescent="0.25">
      <c r="F341" s="118"/>
    </row>
    <row r="342" spans="6:6" x14ac:dyDescent="0.25">
      <c r="F342" s="118"/>
    </row>
    <row r="343" spans="6:6" x14ac:dyDescent="0.25">
      <c r="F343" s="118"/>
    </row>
    <row r="344" spans="6:6" x14ac:dyDescent="0.25">
      <c r="F344" s="118"/>
    </row>
    <row r="345" spans="6:6" x14ac:dyDescent="0.25">
      <c r="F345" s="118"/>
    </row>
    <row r="346" spans="6:6" x14ac:dyDescent="0.25">
      <c r="F346" s="118"/>
    </row>
    <row r="347" spans="6:6" x14ac:dyDescent="0.25">
      <c r="F347" s="118"/>
    </row>
    <row r="348" spans="6:6" x14ac:dyDescent="0.25">
      <c r="F348" s="118"/>
    </row>
    <row r="349" spans="6:6" x14ac:dyDescent="0.25">
      <c r="F349" s="118"/>
    </row>
    <row r="350" spans="6:6" x14ac:dyDescent="0.25">
      <c r="F350" s="118"/>
    </row>
    <row r="351" spans="6:6" x14ac:dyDescent="0.25">
      <c r="F351" s="118"/>
    </row>
    <row r="352" spans="6:6" x14ac:dyDescent="0.25">
      <c r="F352" s="118"/>
    </row>
    <row r="353" spans="6:6" x14ac:dyDescent="0.25">
      <c r="F353" s="118"/>
    </row>
    <row r="354" spans="6:6" x14ac:dyDescent="0.25">
      <c r="F354" s="118"/>
    </row>
    <row r="355" spans="6:6" x14ac:dyDescent="0.25">
      <c r="F355" s="118"/>
    </row>
    <row r="356" spans="6:6" x14ac:dyDescent="0.25">
      <c r="F356" s="118"/>
    </row>
    <row r="357" spans="6:6" x14ac:dyDescent="0.25">
      <c r="F357" s="118"/>
    </row>
    <row r="358" spans="6:6" x14ac:dyDescent="0.25">
      <c r="F358" s="118"/>
    </row>
    <row r="359" spans="6:6" x14ac:dyDescent="0.25">
      <c r="F359" s="118"/>
    </row>
    <row r="360" spans="6:6" x14ac:dyDescent="0.25">
      <c r="F360" s="118"/>
    </row>
    <row r="361" spans="6:6" x14ac:dyDescent="0.25">
      <c r="F361" s="118"/>
    </row>
    <row r="362" spans="6:6" x14ac:dyDescent="0.25">
      <c r="F362" s="118"/>
    </row>
    <row r="363" spans="6:6" x14ac:dyDescent="0.25">
      <c r="F363" s="118"/>
    </row>
    <row r="364" spans="6:6" x14ac:dyDescent="0.25">
      <c r="F364" s="118"/>
    </row>
    <row r="365" spans="6:6" x14ac:dyDescent="0.25">
      <c r="F365" s="118"/>
    </row>
    <row r="366" spans="6:6" x14ac:dyDescent="0.25">
      <c r="F366" s="118"/>
    </row>
    <row r="367" spans="6:6" x14ac:dyDescent="0.25">
      <c r="F367" s="118"/>
    </row>
    <row r="368" spans="6:6" x14ac:dyDescent="0.25">
      <c r="F368" s="118"/>
    </row>
    <row r="369" spans="6:6" x14ac:dyDescent="0.25">
      <c r="F369" s="118"/>
    </row>
    <row r="370" spans="6:6" x14ac:dyDescent="0.25">
      <c r="F370" s="118"/>
    </row>
    <row r="371" spans="6:6" x14ac:dyDescent="0.25">
      <c r="F371" s="118"/>
    </row>
    <row r="372" spans="6:6" x14ac:dyDescent="0.25">
      <c r="F372" s="118"/>
    </row>
    <row r="373" spans="6:6" x14ac:dyDescent="0.25">
      <c r="F373" s="118"/>
    </row>
    <row r="374" spans="6:6" x14ac:dyDescent="0.25">
      <c r="F374" s="118"/>
    </row>
    <row r="375" spans="6:6" x14ac:dyDescent="0.25">
      <c r="F375" s="118"/>
    </row>
    <row r="376" spans="6:6" x14ac:dyDescent="0.25">
      <c r="F376" s="118"/>
    </row>
    <row r="377" spans="6:6" x14ac:dyDescent="0.25">
      <c r="F377" s="118"/>
    </row>
    <row r="378" spans="6:6" x14ac:dyDescent="0.25">
      <c r="F378" s="118"/>
    </row>
    <row r="379" spans="6:6" x14ac:dyDescent="0.25">
      <c r="F379" s="118"/>
    </row>
    <row r="380" spans="6:6" x14ac:dyDescent="0.25">
      <c r="F380" s="118"/>
    </row>
    <row r="381" spans="6:6" x14ac:dyDescent="0.25">
      <c r="F381" s="118"/>
    </row>
    <row r="382" spans="6:6" x14ac:dyDescent="0.25">
      <c r="F382" s="118"/>
    </row>
    <row r="383" spans="6:6" x14ac:dyDescent="0.25">
      <c r="F383" s="118"/>
    </row>
    <row r="384" spans="6:6" x14ac:dyDescent="0.25">
      <c r="F384" s="118"/>
    </row>
    <row r="385" spans="6:6" x14ac:dyDescent="0.25">
      <c r="F385" s="118"/>
    </row>
    <row r="386" spans="6:6" x14ac:dyDescent="0.25">
      <c r="F386" s="118"/>
    </row>
    <row r="387" spans="6:6" x14ac:dyDescent="0.25">
      <c r="F387" s="118"/>
    </row>
    <row r="388" spans="6:6" x14ac:dyDescent="0.25">
      <c r="F388" s="118"/>
    </row>
    <row r="389" spans="6:6" x14ac:dyDescent="0.25">
      <c r="F389" s="118"/>
    </row>
    <row r="390" spans="6:6" x14ac:dyDescent="0.25">
      <c r="F390" s="118"/>
    </row>
    <row r="391" spans="6:6" x14ac:dyDescent="0.25">
      <c r="F391" s="118"/>
    </row>
    <row r="392" spans="6:6" x14ac:dyDescent="0.25">
      <c r="F392" s="118"/>
    </row>
    <row r="393" spans="6:6" x14ac:dyDescent="0.25">
      <c r="F393" s="118"/>
    </row>
    <row r="394" spans="6:6" x14ac:dyDescent="0.25">
      <c r="F394" s="118"/>
    </row>
    <row r="395" spans="6:6" x14ac:dyDescent="0.25">
      <c r="F395" s="118"/>
    </row>
    <row r="396" spans="6:6" x14ac:dyDescent="0.25">
      <c r="F396" s="118"/>
    </row>
    <row r="397" spans="6:6" x14ac:dyDescent="0.25">
      <c r="F397" s="118"/>
    </row>
    <row r="398" spans="6:6" x14ac:dyDescent="0.25">
      <c r="F398" s="118"/>
    </row>
    <row r="399" spans="6:6" x14ac:dyDescent="0.25">
      <c r="F399" s="118"/>
    </row>
    <row r="400" spans="6:6" x14ac:dyDescent="0.25">
      <c r="F400" s="118"/>
    </row>
    <row r="401" spans="6:6" x14ac:dyDescent="0.25">
      <c r="F401" s="118"/>
    </row>
    <row r="402" spans="6:6" x14ac:dyDescent="0.25">
      <c r="F402" s="118"/>
    </row>
    <row r="403" spans="6:6" x14ac:dyDescent="0.25">
      <c r="F403" s="118"/>
    </row>
    <row r="404" spans="6:6" x14ac:dyDescent="0.25">
      <c r="F404" s="118"/>
    </row>
    <row r="405" spans="6:6" x14ac:dyDescent="0.25">
      <c r="F405" s="118"/>
    </row>
    <row r="406" spans="6:6" x14ac:dyDescent="0.25">
      <c r="F406" s="118"/>
    </row>
    <row r="407" spans="6:6" x14ac:dyDescent="0.25">
      <c r="F407" s="118"/>
    </row>
    <row r="408" spans="6:6" x14ac:dyDescent="0.25">
      <c r="F408" s="118"/>
    </row>
    <row r="409" spans="6:6" x14ac:dyDescent="0.25">
      <c r="F409" s="118"/>
    </row>
    <row r="410" spans="6:6" x14ac:dyDescent="0.25">
      <c r="F410" s="118"/>
    </row>
    <row r="411" spans="6:6" x14ac:dyDescent="0.25">
      <c r="F411" s="118"/>
    </row>
    <row r="412" spans="6:6" x14ac:dyDescent="0.25">
      <c r="F412" s="118"/>
    </row>
    <row r="413" spans="6:6" x14ac:dyDescent="0.25">
      <c r="F413" s="118"/>
    </row>
    <row r="414" spans="6:6" x14ac:dyDescent="0.25">
      <c r="F414" s="118"/>
    </row>
    <row r="415" spans="6:6" x14ac:dyDescent="0.25">
      <c r="F415" s="118"/>
    </row>
    <row r="416" spans="6:6" x14ac:dyDescent="0.25">
      <c r="F416" s="118"/>
    </row>
    <row r="417" spans="6:6" x14ac:dyDescent="0.25">
      <c r="F417" s="118"/>
    </row>
    <row r="418" spans="6:6" x14ac:dyDescent="0.25">
      <c r="F418" s="118"/>
    </row>
    <row r="419" spans="6:6" x14ac:dyDescent="0.25">
      <c r="F419" s="118"/>
    </row>
    <row r="420" spans="6:6" x14ac:dyDescent="0.25">
      <c r="F420" s="118"/>
    </row>
    <row r="421" spans="6:6" x14ac:dyDescent="0.25">
      <c r="F421" s="118"/>
    </row>
    <row r="422" spans="6:6" x14ac:dyDescent="0.25">
      <c r="F422" s="118"/>
    </row>
    <row r="423" spans="6:6" x14ac:dyDescent="0.25">
      <c r="F423" s="118"/>
    </row>
    <row r="424" spans="6:6" x14ac:dyDescent="0.25">
      <c r="F424" s="118"/>
    </row>
    <row r="425" spans="6:6" x14ac:dyDescent="0.25">
      <c r="F425" s="118"/>
    </row>
    <row r="426" spans="6:6" x14ac:dyDescent="0.25">
      <c r="F426" s="118"/>
    </row>
    <row r="427" spans="6:6" x14ac:dyDescent="0.25">
      <c r="F427" s="118"/>
    </row>
    <row r="428" spans="6:6" x14ac:dyDescent="0.25">
      <c r="F428" s="118"/>
    </row>
    <row r="429" spans="6:6" x14ac:dyDescent="0.25">
      <c r="F429" s="118"/>
    </row>
    <row r="430" spans="6:6" x14ac:dyDescent="0.25">
      <c r="F430" s="118"/>
    </row>
    <row r="431" spans="6:6" x14ac:dyDescent="0.25">
      <c r="F431" s="118"/>
    </row>
    <row r="432" spans="6:6" x14ac:dyDescent="0.25">
      <c r="F432" s="118"/>
    </row>
    <row r="433" spans="6:6" x14ac:dyDescent="0.25">
      <c r="F433" s="118"/>
    </row>
    <row r="434" spans="6:6" x14ac:dyDescent="0.25">
      <c r="F434" s="118"/>
    </row>
    <row r="435" spans="6:6" x14ac:dyDescent="0.25">
      <c r="F435" s="118"/>
    </row>
    <row r="436" spans="6:6" x14ac:dyDescent="0.25">
      <c r="F436" s="118"/>
    </row>
    <row r="437" spans="6:6" x14ac:dyDescent="0.25">
      <c r="F437" s="118"/>
    </row>
    <row r="438" spans="6:6" x14ac:dyDescent="0.25">
      <c r="F438" s="118"/>
    </row>
    <row r="439" spans="6:6" x14ac:dyDescent="0.25">
      <c r="F439" s="118"/>
    </row>
    <row r="440" spans="6:6" x14ac:dyDescent="0.25">
      <c r="F440" s="118"/>
    </row>
    <row r="441" spans="6:6" x14ac:dyDescent="0.25">
      <c r="F441" s="118"/>
    </row>
    <row r="442" spans="6:6" x14ac:dyDescent="0.25">
      <c r="F442" s="118"/>
    </row>
    <row r="443" spans="6:6" x14ac:dyDescent="0.25">
      <c r="F443" s="118"/>
    </row>
    <row r="444" spans="6:6" x14ac:dyDescent="0.25">
      <c r="F444" s="118"/>
    </row>
    <row r="445" spans="6:6" x14ac:dyDescent="0.25">
      <c r="F445" s="118"/>
    </row>
    <row r="446" spans="6:6" x14ac:dyDescent="0.25">
      <c r="F446" s="118"/>
    </row>
    <row r="447" spans="6:6" x14ac:dyDescent="0.25">
      <c r="F447" s="118"/>
    </row>
    <row r="448" spans="6:6" x14ac:dyDescent="0.25">
      <c r="F448" s="118"/>
    </row>
    <row r="449" spans="6:6" x14ac:dyDescent="0.25">
      <c r="F449" s="118"/>
    </row>
    <row r="450" spans="6:6" x14ac:dyDescent="0.25">
      <c r="F450" s="118"/>
    </row>
    <row r="451" spans="6:6" x14ac:dyDescent="0.25">
      <c r="F451" s="118"/>
    </row>
    <row r="452" spans="6:6" x14ac:dyDescent="0.25">
      <c r="F452" s="118"/>
    </row>
    <row r="453" spans="6:6" x14ac:dyDescent="0.25">
      <c r="F453" s="118"/>
    </row>
    <row r="454" spans="6:6" x14ac:dyDescent="0.25">
      <c r="F454" s="118"/>
    </row>
    <row r="455" spans="6:6" x14ac:dyDescent="0.25">
      <c r="F455" s="118"/>
    </row>
    <row r="456" spans="6:6" x14ac:dyDescent="0.25">
      <c r="F456" s="118"/>
    </row>
    <row r="457" spans="6:6" x14ac:dyDescent="0.25">
      <c r="F457" s="118"/>
    </row>
    <row r="458" spans="6:6" x14ac:dyDescent="0.25">
      <c r="F458" s="118"/>
    </row>
    <row r="459" spans="6:6" x14ac:dyDescent="0.25">
      <c r="F459" s="118"/>
    </row>
    <row r="460" spans="6:6" x14ac:dyDescent="0.25">
      <c r="F460" s="118"/>
    </row>
    <row r="461" spans="6:6" x14ac:dyDescent="0.25">
      <c r="F461" s="118"/>
    </row>
    <row r="462" spans="6:6" x14ac:dyDescent="0.25">
      <c r="F462" s="118"/>
    </row>
    <row r="463" spans="6:6" x14ac:dyDescent="0.25">
      <c r="F463" s="118"/>
    </row>
    <row r="464" spans="6:6" x14ac:dyDescent="0.25">
      <c r="F464" s="118"/>
    </row>
    <row r="465" spans="6:6" x14ac:dyDescent="0.25">
      <c r="F465" s="118"/>
    </row>
    <row r="466" spans="6:6" x14ac:dyDescent="0.25">
      <c r="F466" s="118"/>
    </row>
    <row r="467" spans="6:6" x14ac:dyDescent="0.25">
      <c r="F467" s="118"/>
    </row>
    <row r="468" spans="6:6" x14ac:dyDescent="0.25">
      <c r="F468" s="118"/>
    </row>
    <row r="469" spans="6:6" x14ac:dyDescent="0.25">
      <c r="F469" s="118"/>
    </row>
    <row r="470" spans="6:6" x14ac:dyDescent="0.25">
      <c r="F470" s="118"/>
    </row>
    <row r="471" spans="6:6" x14ac:dyDescent="0.25">
      <c r="F471" s="118"/>
    </row>
    <row r="472" spans="6:6" x14ac:dyDescent="0.25">
      <c r="F472" s="118"/>
    </row>
    <row r="473" spans="6:6" x14ac:dyDescent="0.25">
      <c r="F473" s="118"/>
    </row>
    <row r="474" spans="6:6" x14ac:dyDescent="0.25">
      <c r="F474" s="118"/>
    </row>
    <row r="475" spans="6:6" x14ac:dyDescent="0.25">
      <c r="F475" s="118"/>
    </row>
    <row r="476" spans="6:6" x14ac:dyDescent="0.25">
      <c r="F476" s="118"/>
    </row>
    <row r="477" spans="6:6" x14ac:dyDescent="0.25">
      <c r="F477" s="118"/>
    </row>
    <row r="478" spans="6:6" x14ac:dyDescent="0.25">
      <c r="F478" s="118"/>
    </row>
    <row r="479" spans="6:6" x14ac:dyDescent="0.25">
      <c r="F479" s="118"/>
    </row>
    <row r="480" spans="6:6" x14ac:dyDescent="0.25">
      <c r="F480" s="118"/>
    </row>
    <row r="481" spans="6:6" x14ac:dyDescent="0.25">
      <c r="F481" s="118"/>
    </row>
    <row r="482" spans="6:6" x14ac:dyDescent="0.25">
      <c r="F482" s="118"/>
    </row>
    <row r="483" spans="6:6" x14ac:dyDescent="0.25">
      <c r="F483" s="118"/>
    </row>
    <row r="484" spans="6:6" x14ac:dyDescent="0.25">
      <c r="F484" s="118"/>
    </row>
    <row r="485" spans="6:6" x14ac:dyDescent="0.25">
      <c r="F485" s="118"/>
    </row>
    <row r="486" spans="6:6" x14ac:dyDescent="0.25">
      <c r="F486" s="118"/>
    </row>
    <row r="487" spans="6:6" x14ac:dyDescent="0.25">
      <c r="F487" s="118"/>
    </row>
    <row r="488" spans="6:6" x14ac:dyDescent="0.25">
      <c r="F488" s="118"/>
    </row>
    <row r="489" spans="6:6" x14ac:dyDescent="0.25">
      <c r="F489" s="118"/>
    </row>
    <row r="490" spans="6:6" x14ac:dyDescent="0.25">
      <c r="F490" s="118"/>
    </row>
    <row r="491" spans="6:6" x14ac:dyDescent="0.25">
      <c r="F491" s="118"/>
    </row>
    <row r="492" spans="6:6" x14ac:dyDescent="0.25">
      <c r="F492" s="118"/>
    </row>
    <row r="493" spans="6:6" x14ac:dyDescent="0.25">
      <c r="F493" s="118"/>
    </row>
    <row r="494" spans="6:6" x14ac:dyDescent="0.25">
      <c r="F494" s="118"/>
    </row>
    <row r="495" spans="6:6" x14ac:dyDescent="0.25">
      <c r="F495" s="118"/>
    </row>
    <row r="496" spans="6:6" x14ac:dyDescent="0.25">
      <c r="F496" s="118"/>
    </row>
    <row r="497" spans="6:6" x14ac:dyDescent="0.25">
      <c r="F497" s="118"/>
    </row>
    <row r="498" spans="6:6" x14ac:dyDescent="0.25">
      <c r="F498" s="118"/>
    </row>
    <row r="499" spans="6:6" x14ac:dyDescent="0.25">
      <c r="F499" s="118"/>
    </row>
    <row r="500" spans="6:6" x14ac:dyDescent="0.25">
      <c r="F500" s="118"/>
    </row>
    <row r="501" spans="6:6" x14ac:dyDescent="0.25">
      <c r="F501" s="118"/>
    </row>
    <row r="502" spans="6:6" x14ac:dyDescent="0.25">
      <c r="F502" s="118"/>
    </row>
    <row r="503" spans="6:6" x14ac:dyDescent="0.25">
      <c r="F503" s="118"/>
    </row>
    <row r="504" spans="6:6" x14ac:dyDescent="0.25">
      <c r="F504" s="118"/>
    </row>
    <row r="505" spans="6:6" x14ac:dyDescent="0.25">
      <c r="F505" s="118"/>
    </row>
    <row r="506" spans="6:6" x14ac:dyDescent="0.25">
      <c r="F506" s="118"/>
    </row>
    <row r="507" spans="6:6" x14ac:dyDescent="0.25">
      <c r="F507" s="118"/>
    </row>
    <row r="508" spans="6:6" x14ac:dyDescent="0.25">
      <c r="F508" s="118"/>
    </row>
    <row r="509" spans="6:6" x14ac:dyDescent="0.25">
      <c r="F509" s="118"/>
    </row>
    <row r="510" spans="6:6" x14ac:dyDescent="0.25">
      <c r="F510" s="118"/>
    </row>
    <row r="511" spans="6:6" x14ac:dyDescent="0.25">
      <c r="F511" s="118"/>
    </row>
    <row r="512" spans="6:6" x14ac:dyDescent="0.25">
      <c r="F512" s="118"/>
    </row>
    <row r="513" spans="6:6" x14ac:dyDescent="0.25">
      <c r="F513" s="118"/>
    </row>
    <row r="514" spans="6:6" x14ac:dyDescent="0.25">
      <c r="F514" s="118"/>
    </row>
    <row r="515" spans="6:6" x14ac:dyDescent="0.25">
      <c r="F515" s="118"/>
    </row>
    <row r="516" spans="6:6" x14ac:dyDescent="0.25">
      <c r="F516" s="118"/>
    </row>
    <row r="517" spans="6:6" x14ac:dyDescent="0.25">
      <c r="F517" s="118"/>
    </row>
    <row r="518" spans="6:6" x14ac:dyDescent="0.25">
      <c r="F518" s="118"/>
    </row>
    <row r="519" spans="6:6" x14ac:dyDescent="0.25">
      <c r="F519" s="118"/>
    </row>
    <row r="520" spans="6:6" x14ac:dyDescent="0.25">
      <c r="F520" s="118"/>
    </row>
    <row r="521" spans="6:6" x14ac:dyDescent="0.25">
      <c r="F521" s="118"/>
    </row>
    <row r="522" spans="6:6" x14ac:dyDescent="0.25">
      <c r="F522" s="118"/>
    </row>
    <row r="523" spans="6:6" x14ac:dyDescent="0.25">
      <c r="F523" s="118"/>
    </row>
    <row r="524" spans="6:6" x14ac:dyDescent="0.25">
      <c r="F524" s="118"/>
    </row>
    <row r="525" spans="6:6" x14ac:dyDescent="0.25">
      <c r="F525" s="118"/>
    </row>
    <row r="526" spans="6:6" x14ac:dyDescent="0.25">
      <c r="F526" s="118"/>
    </row>
    <row r="527" spans="6:6" x14ac:dyDescent="0.25">
      <c r="F527" s="118"/>
    </row>
    <row r="528" spans="6:6" x14ac:dyDescent="0.25">
      <c r="F528" s="118"/>
    </row>
    <row r="529" spans="6:6" x14ac:dyDescent="0.25">
      <c r="F529" s="118"/>
    </row>
    <row r="530" spans="6:6" x14ac:dyDescent="0.25">
      <c r="F530" s="118"/>
    </row>
    <row r="531" spans="6:6" x14ac:dyDescent="0.25">
      <c r="F531" s="118"/>
    </row>
    <row r="532" spans="6:6" x14ac:dyDescent="0.25">
      <c r="F532" s="118"/>
    </row>
    <row r="533" spans="6:6" x14ac:dyDescent="0.25">
      <c r="F533" s="118"/>
    </row>
    <row r="534" spans="6:6" x14ac:dyDescent="0.25">
      <c r="F534" s="118"/>
    </row>
    <row r="535" spans="6:6" x14ac:dyDescent="0.25">
      <c r="F535" s="118"/>
    </row>
    <row r="536" spans="6:6" x14ac:dyDescent="0.25">
      <c r="F536" s="118"/>
    </row>
    <row r="537" spans="6:6" x14ac:dyDescent="0.25">
      <c r="F537" s="118"/>
    </row>
    <row r="538" spans="6:6" x14ac:dyDescent="0.25">
      <c r="F538" s="118"/>
    </row>
    <row r="539" spans="6:6" x14ac:dyDescent="0.25">
      <c r="F539" s="118"/>
    </row>
    <row r="540" spans="6:6" x14ac:dyDescent="0.25">
      <c r="F540" s="118"/>
    </row>
    <row r="541" spans="6:6" x14ac:dyDescent="0.25">
      <c r="F541" s="118"/>
    </row>
    <row r="542" spans="6:6" x14ac:dyDescent="0.25">
      <c r="F542" s="118"/>
    </row>
    <row r="543" spans="6:6" x14ac:dyDescent="0.25">
      <c r="F543" s="118"/>
    </row>
    <row r="544" spans="6:6" x14ac:dyDescent="0.25">
      <c r="F544" s="118"/>
    </row>
    <row r="545" spans="6:6" x14ac:dyDescent="0.25">
      <c r="F545" s="118"/>
    </row>
    <row r="546" spans="6:6" x14ac:dyDescent="0.25">
      <c r="F546" s="118"/>
    </row>
    <row r="547" spans="6:6" x14ac:dyDescent="0.25">
      <c r="F547" s="118"/>
    </row>
    <row r="548" spans="6:6" x14ac:dyDescent="0.25">
      <c r="F548" s="118"/>
    </row>
    <row r="549" spans="6:6" x14ac:dyDescent="0.25">
      <c r="F549" s="118"/>
    </row>
    <row r="550" spans="6:6" x14ac:dyDescent="0.25">
      <c r="F550" s="118"/>
    </row>
    <row r="551" spans="6:6" x14ac:dyDescent="0.25">
      <c r="F551" s="118"/>
    </row>
    <row r="552" spans="6:6" x14ac:dyDescent="0.25">
      <c r="F552" s="118"/>
    </row>
    <row r="553" spans="6:6" x14ac:dyDescent="0.25">
      <c r="F553" s="118"/>
    </row>
    <row r="554" spans="6:6" x14ac:dyDescent="0.25">
      <c r="F554" s="118"/>
    </row>
    <row r="555" spans="6:6" x14ac:dyDescent="0.25">
      <c r="F555" s="118"/>
    </row>
    <row r="556" spans="6:6" x14ac:dyDescent="0.25">
      <c r="F556" s="118"/>
    </row>
    <row r="557" spans="6:6" x14ac:dyDescent="0.25">
      <c r="F557" s="118"/>
    </row>
    <row r="558" spans="6:6" x14ac:dyDescent="0.25">
      <c r="F558" s="118"/>
    </row>
    <row r="559" spans="6:6" x14ac:dyDescent="0.25">
      <c r="F559" s="118"/>
    </row>
    <row r="560" spans="6:6" x14ac:dyDescent="0.25">
      <c r="F560" s="118"/>
    </row>
    <row r="561" spans="6:6" x14ac:dyDescent="0.25">
      <c r="F561" s="118"/>
    </row>
    <row r="562" spans="6:6" x14ac:dyDescent="0.25">
      <c r="F562" s="118"/>
    </row>
    <row r="563" spans="6:6" x14ac:dyDescent="0.25">
      <c r="F563" s="118"/>
    </row>
    <row r="564" spans="6:6" x14ac:dyDescent="0.25">
      <c r="F564" s="118"/>
    </row>
    <row r="565" spans="6:6" x14ac:dyDescent="0.25">
      <c r="F565" s="118"/>
    </row>
    <row r="566" spans="6:6" x14ac:dyDescent="0.25">
      <c r="F566" s="118"/>
    </row>
    <row r="567" spans="6:6" x14ac:dyDescent="0.25">
      <c r="F567" s="118"/>
    </row>
    <row r="568" spans="6:6" x14ac:dyDescent="0.25">
      <c r="F568" s="118"/>
    </row>
    <row r="569" spans="6:6" x14ac:dyDescent="0.25">
      <c r="F569" s="118"/>
    </row>
    <row r="570" spans="6:6" x14ac:dyDescent="0.25">
      <c r="F570" s="118"/>
    </row>
    <row r="571" spans="6:6" x14ac:dyDescent="0.25">
      <c r="F571" s="118"/>
    </row>
    <row r="572" spans="6:6" x14ac:dyDescent="0.25">
      <c r="F572" s="118"/>
    </row>
    <row r="573" spans="6:6" x14ac:dyDescent="0.25">
      <c r="F573" s="118"/>
    </row>
    <row r="574" spans="6:6" x14ac:dyDescent="0.25">
      <c r="F574" s="118"/>
    </row>
    <row r="575" spans="6:6" x14ac:dyDescent="0.25">
      <c r="F575" s="118"/>
    </row>
    <row r="576" spans="6:6" x14ac:dyDescent="0.25">
      <c r="F576" s="118"/>
    </row>
    <row r="577" spans="6:6" x14ac:dyDescent="0.25">
      <c r="F577" s="118"/>
    </row>
    <row r="578" spans="6:6" x14ac:dyDescent="0.25">
      <c r="F578" s="118"/>
    </row>
    <row r="579" spans="6:6" x14ac:dyDescent="0.25">
      <c r="F579" s="118"/>
    </row>
    <row r="580" spans="6:6" x14ac:dyDescent="0.25">
      <c r="F580" s="118"/>
    </row>
    <row r="581" spans="6:6" x14ac:dyDescent="0.25">
      <c r="F581" s="118"/>
    </row>
    <row r="582" spans="6:6" x14ac:dyDescent="0.25">
      <c r="F582" s="118"/>
    </row>
    <row r="583" spans="6:6" x14ac:dyDescent="0.25">
      <c r="F583" s="118"/>
    </row>
    <row r="584" spans="6:6" x14ac:dyDescent="0.25">
      <c r="F584" s="118"/>
    </row>
    <row r="585" spans="6:6" x14ac:dyDescent="0.25">
      <c r="F585" s="118"/>
    </row>
    <row r="586" spans="6:6" x14ac:dyDescent="0.25">
      <c r="F586" s="118"/>
    </row>
    <row r="587" spans="6:6" x14ac:dyDescent="0.25">
      <c r="F587" s="118"/>
    </row>
    <row r="588" spans="6:6" x14ac:dyDescent="0.25">
      <c r="F588" s="118"/>
    </row>
    <row r="589" spans="6:6" x14ac:dyDescent="0.25">
      <c r="F589" s="118"/>
    </row>
    <row r="590" spans="6:6" x14ac:dyDescent="0.25">
      <c r="F590" s="118"/>
    </row>
    <row r="591" spans="6:6" x14ac:dyDescent="0.25">
      <c r="F591" s="118"/>
    </row>
    <row r="592" spans="6:6" x14ac:dyDescent="0.25">
      <c r="F592" s="118"/>
    </row>
    <row r="593" spans="6:6" x14ac:dyDescent="0.25">
      <c r="F593" s="118"/>
    </row>
    <row r="594" spans="6:6" x14ac:dyDescent="0.25">
      <c r="F594" s="118"/>
    </row>
    <row r="595" spans="6:6" x14ac:dyDescent="0.25">
      <c r="F595" s="118"/>
    </row>
    <row r="596" spans="6:6" x14ac:dyDescent="0.25">
      <c r="F596" s="118"/>
    </row>
    <row r="597" spans="6:6" x14ac:dyDescent="0.25">
      <c r="F597" s="118"/>
    </row>
    <row r="598" spans="6:6" x14ac:dyDescent="0.25">
      <c r="F598" s="118"/>
    </row>
    <row r="599" spans="6:6" x14ac:dyDescent="0.25">
      <c r="F599" s="118"/>
    </row>
    <row r="600" spans="6:6" x14ac:dyDescent="0.25">
      <c r="F600" s="118"/>
    </row>
    <row r="601" spans="6:6" x14ac:dyDescent="0.25">
      <c r="F601" s="118"/>
    </row>
    <row r="602" spans="6:6" x14ac:dyDescent="0.25">
      <c r="F602" s="118"/>
    </row>
    <row r="603" spans="6:6" x14ac:dyDescent="0.25">
      <c r="F603" s="118"/>
    </row>
    <row r="604" spans="6:6" x14ac:dyDescent="0.25">
      <c r="F604" s="118"/>
    </row>
    <row r="605" spans="6:6" x14ac:dyDescent="0.25">
      <c r="F605" s="118"/>
    </row>
    <row r="606" spans="6:6" x14ac:dyDescent="0.25">
      <c r="F606" s="118"/>
    </row>
    <row r="607" spans="6:6" x14ac:dyDescent="0.25">
      <c r="F607" s="118"/>
    </row>
    <row r="608" spans="6:6" x14ac:dyDescent="0.25">
      <c r="F608" s="118"/>
    </row>
    <row r="609" spans="6:6" x14ac:dyDescent="0.25">
      <c r="F609" s="118"/>
    </row>
    <row r="610" spans="6:6" x14ac:dyDescent="0.25">
      <c r="F610" s="118"/>
    </row>
    <row r="611" spans="6:6" x14ac:dyDescent="0.25">
      <c r="F611" s="118"/>
    </row>
    <row r="612" spans="6:6" x14ac:dyDescent="0.25">
      <c r="F612" s="118"/>
    </row>
    <row r="613" spans="6:6" x14ac:dyDescent="0.25">
      <c r="F613" s="118"/>
    </row>
    <row r="614" spans="6:6" x14ac:dyDescent="0.25">
      <c r="F614" s="118"/>
    </row>
    <row r="615" spans="6:6" x14ac:dyDescent="0.25">
      <c r="F615" s="118"/>
    </row>
    <row r="616" spans="6:6" x14ac:dyDescent="0.25">
      <c r="F616" s="118"/>
    </row>
    <row r="617" spans="6:6" x14ac:dyDescent="0.25">
      <c r="F617" s="118"/>
    </row>
    <row r="618" spans="6:6" x14ac:dyDescent="0.25">
      <c r="F618" s="118"/>
    </row>
    <row r="619" spans="6:6" x14ac:dyDescent="0.25">
      <c r="F619" s="118"/>
    </row>
    <row r="620" spans="6:6" x14ac:dyDescent="0.25">
      <c r="F620" s="118"/>
    </row>
    <row r="621" spans="6:6" x14ac:dyDescent="0.25">
      <c r="F621" s="118"/>
    </row>
    <row r="622" spans="6:6" x14ac:dyDescent="0.25">
      <c r="F622" s="118"/>
    </row>
    <row r="623" spans="6:6" x14ac:dyDescent="0.25">
      <c r="F623" s="118"/>
    </row>
    <row r="624" spans="6:6" x14ac:dyDescent="0.25">
      <c r="F624" s="118"/>
    </row>
    <row r="625" spans="6:6" x14ac:dyDescent="0.25">
      <c r="F625" s="118"/>
    </row>
    <row r="626" spans="6:6" x14ac:dyDescent="0.25">
      <c r="F626" s="118"/>
    </row>
    <row r="627" spans="6:6" x14ac:dyDescent="0.25">
      <c r="F627" s="118"/>
    </row>
    <row r="628" spans="6:6" x14ac:dyDescent="0.25">
      <c r="F628" s="118"/>
    </row>
    <row r="629" spans="6:6" x14ac:dyDescent="0.25">
      <c r="F629" s="118"/>
    </row>
    <row r="630" spans="6:6" x14ac:dyDescent="0.25">
      <c r="F630" s="118"/>
    </row>
    <row r="631" spans="6:6" x14ac:dyDescent="0.25">
      <c r="F631" s="118"/>
    </row>
    <row r="632" spans="6:6" x14ac:dyDescent="0.25">
      <c r="F632" s="118"/>
    </row>
    <row r="633" spans="6:6" x14ac:dyDescent="0.25">
      <c r="F633" s="118"/>
    </row>
    <row r="634" spans="6:6" x14ac:dyDescent="0.25">
      <c r="F634" s="118"/>
    </row>
    <row r="635" spans="6:6" x14ac:dyDescent="0.25">
      <c r="F635" s="118"/>
    </row>
    <row r="636" spans="6:6" x14ac:dyDescent="0.25">
      <c r="F636" s="118"/>
    </row>
    <row r="637" spans="6:6" x14ac:dyDescent="0.25">
      <c r="F637" s="118"/>
    </row>
    <row r="638" spans="6:6" x14ac:dyDescent="0.25">
      <c r="F638" s="118"/>
    </row>
    <row r="639" spans="6:6" x14ac:dyDescent="0.25">
      <c r="F639" s="118"/>
    </row>
    <row r="640" spans="6:6" x14ac:dyDescent="0.25">
      <c r="F640" s="118"/>
    </row>
    <row r="641" spans="6:6" x14ac:dyDescent="0.25">
      <c r="F641" s="118"/>
    </row>
    <row r="642" spans="6:6" x14ac:dyDescent="0.25">
      <c r="F642" s="118"/>
    </row>
    <row r="643" spans="6:6" x14ac:dyDescent="0.25">
      <c r="F643" s="118"/>
    </row>
    <row r="644" spans="6:6" x14ac:dyDescent="0.25">
      <c r="F644" s="118"/>
    </row>
    <row r="645" spans="6:6" x14ac:dyDescent="0.25">
      <c r="F645" s="118"/>
    </row>
    <row r="646" spans="6:6" x14ac:dyDescent="0.25">
      <c r="F646" s="118"/>
    </row>
    <row r="647" spans="6:6" x14ac:dyDescent="0.25">
      <c r="F647" s="118"/>
    </row>
    <row r="648" spans="6:6" x14ac:dyDescent="0.25">
      <c r="F648" s="118"/>
    </row>
    <row r="649" spans="6:6" x14ac:dyDescent="0.25">
      <c r="F649" s="118"/>
    </row>
    <row r="650" spans="6:6" x14ac:dyDescent="0.25">
      <c r="F650" s="118"/>
    </row>
    <row r="651" spans="6:6" x14ac:dyDescent="0.25">
      <c r="F651" s="118"/>
    </row>
    <row r="652" spans="6:6" x14ac:dyDescent="0.25">
      <c r="F652" s="118"/>
    </row>
    <row r="653" spans="6:6" x14ac:dyDescent="0.25">
      <c r="F653" s="118"/>
    </row>
    <row r="654" spans="6:6" x14ac:dyDescent="0.25">
      <c r="F654" s="118"/>
    </row>
    <row r="655" spans="6:6" x14ac:dyDescent="0.25">
      <c r="F655" s="118"/>
    </row>
    <row r="656" spans="6:6" x14ac:dyDescent="0.25">
      <c r="F656" s="118"/>
    </row>
    <row r="657" spans="6:6" x14ac:dyDescent="0.25">
      <c r="F657" s="118"/>
    </row>
    <row r="658" spans="6:6" x14ac:dyDescent="0.25">
      <c r="F658" s="118"/>
    </row>
    <row r="659" spans="6:6" x14ac:dyDescent="0.25">
      <c r="F659" s="118"/>
    </row>
    <row r="660" spans="6:6" x14ac:dyDescent="0.25">
      <c r="F660" s="118"/>
    </row>
    <row r="661" spans="6:6" x14ac:dyDescent="0.25">
      <c r="F661" s="118"/>
    </row>
    <row r="662" spans="6:6" x14ac:dyDescent="0.25">
      <c r="F662" s="118"/>
    </row>
    <row r="663" spans="6:6" x14ac:dyDescent="0.25">
      <c r="F663" s="118"/>
    </row>
    <row r="664" spans="6:6" x14ac:dyDescent="0.25">
      <c r="F664" s="118"/>
    </row>
    <row r="665" spans="6:6" x14ac:dyDescent="0.25">
      <c r="F665" s="118"/>
    </row>
    <row r="666" spans="6:6" x14ac:dyDescent="0.25">
      <c r="F666" s="118"/>
    </row>
    <row r="667" spans="6:6" x14ac:dyDescent="0.25">
      <c r="F667" s="118"/>
    </row>
    <row r="668" spans="6:6" x14ac:dyDescent="0.25">
      <c r="F668" s="118"/>
    </row>
    <row r="669" spans="6:6" x14ac:dyDescent="0.25">
      <c r="F669" s="118"/>
    </row>
    <row r="670" spans="6:6" x14ac:dyDescent="0.25">
      <c r="F670" s="118"/>
    </row>
    <row r="671" spans="6:6" x14ac:dyDescent="0.25">
      <c r="F671" s="118"/>
    </row>
    <row r="672" spans="6:6" x14ac:dyDescent="0.25">
      <c r="F672" s="118"/>
    </row>
    <row r="673" spans="6:6" x14ac:dyDescent="0.25">
      <c r="F673" s="118"/>
    </row>
    <row r="674" spans="6:6" x14ac:dyDescent="0.25">
      <c r="F674" s="118"/>
    </row>
    <row r="675" spans="6:6" x14ac:dyDescent="0.25">
      <c r="F675" s="118"/>
    </row>
    <row r="676" spans="6:6" x14ac:dyDescent="0.25">
      <c r="F676" s="118"/>
    </row>
    <row r="677" spans="6:6" x14ac:dyDescent="0.25">
      <c r="F677" s="118"/>
    </row>
    <row r="678" spans="6:6" x14ac:dyDescent="0.25">
      <c r="F678" s="118"/>
    </row>
    <row r="679" spans="6:6" x14ac:dyDescent="0.25">
      <c r="F679" s="118"/>
    </row>
    <row r="680" spans="6:6" x14ac:dyDescent="0.25">
      <c r="F680" s="118"/>
    </row>
    <row r="681" spans="6:6" x14ac:dyDescent="0.25">
      <c r="F681" s="118"/>
    </row>
    <row r="682" spans="6:6" x14ac:dyDescent="0.25">
      <c r="F682" s="118"/>
    </row>
    <row r="683" spans="6:6" x14ac:dyDescent="0.25">
      <c r="F683" s="118"/>
    </row>
    <row r="684" spans="6:6" x14ac:dyDescent="0.25">
      <c r="F684" s="118"/>
    </row>
    <row r="685" spans="6:6" x14ac:dyDescent="0.25">
      <c r="F685" s="118"/>
    </row>
    <row r="686" spans="6:6" x14ac:dyDescent="0.25">
      <c r="F686" s="118"/>
    </row>
    <row r="687" spans="6:6" x14ac:dyDescent="0.25">
      <c r="F687" s="118"/>
    </row>
    <row r="688" spans="6:6" x14ac:dyDescent="0.25">
      <c r="F688" s="118"/>
    </row>
    <row r="689" spans="6:6" x14ac:dyDescent="0.25">
      <c r="F689" s="118"/>
    </row>
    <row r="690" spans="6:6" x14ac:dyDescent="0.25">
      <c r="F690" s="118"/>
    </row>
    <row r="691" spans="6:6" x14ac:dyDescent="0.25">
      <c r="F691" s="118"/>
    </row>
    <row r="692" spans="6:6" x14ac:dyDescent="0.25">
      <c r="F692" s="118"/>
    </row>
    <row r="693" spans="6:6" x14ac:dyDescent="0.25">
      <c r="F693" s="118"/>
    </row>
    <row r="694" spans="6:6" x14ac:dyDescent="0.25">
      <c r="F694" s="118"/>
    </row>
    <row r="695" spans="6:6" x14ac:dyDescent="0.25">
      <c r="F695" s="118"/>
    </row>
    <row r="696" spans="6:6" x14ac:dyDescent="0.25">
      <c r="F696" s="118"/>
    </row>
    <row r="697" spans="6:6" x14ac:dyDescent="0.25">
      <c r="F697" s="118"/>
    </row>
    <row r="698" spans="6:6" x14ac:dyDescent="0.25">
      <c r="F698" s="118"/>
    </row>
    <row r="699" spans="6:6" x14ac:dyDescent="0.25">
      <c r="F699" s="118"/>
    </row>
    <row r="700" spans="6:6" x14ac:dyDescent="0.25">
      <c r="F700" s="118"/>
    </row>
    <row r="701" spans="6:6" x14ac:dyDescent="0.25">
      <c r="F701" s="118"/>
    </row>
    <row r="702" spans="6:6" x14ac:dyDescent="0.25">
      <c r="F702" s="118"/>
    </row>
    <row r="703" spans="6:6" x14ac:dyDescent="0.25">
      <c r="F703" s="118"/>
    </row>
    <row r="704" spans="6:6" x14ac:dyDescent="0.25">
      <c r="F704" s="118"/>
    </row>
    <row r="705" spans="6:6" x14ac:dyDescent="0.25">
      <c r="F705" s="118"/>
    </row>
    <row r="706" spans="6:6" x14ac:dyDescent="0.25">
      <c r="F706" s="118"/>
    </row>
    <row r="707" spans="6:6" x14ac:dyDescent="0.25">
      <c r="F707" s="118"/>
    </row>
    <row r="708" spans="6:6" x14ac:dyDescent="0.25">
      <c r="F708" s="118"/>
    </row>
    <row r="709" spans="6:6" x14ac:dyDescent="0.25">
      <c r="F709" s="118"/>
    </row>
    <row r="710" spans="6:6" x14ac:dyDescent="0.25">
      <c r="F710" s="118"/>
    </row>
    <row r="711" spans="6:6" x14ac:dyDescent="0.25">
      <c r="F711" s="118"/>
    </row>
    <row r="712" spans="6:6" x14ac:dyDescent="0.25">
      <c r="F712" s="118"/>
    </row>
    <row r="713" spans="6:6" x14ac:dyDescent="0.25">
      <c r="F713" s="118"/>
    </row>
    <row r="714" spans="6:6" x14ac:dyDescent="0.25">
      <c r="F714" s="118"/>
    </row>
    <row r="715" spans="6:6" x14ac:dyDescent="0.25">
      <c r="F715" s="118"/>
    </row>
    <row r="716" spans="6:6" x14ac:dyDescent="0.25">
      <c r="F716" s="118"/>
    </row>
    <row r="717" spans="6:6" x14ac:dyDescent="0.25">
      <c r="F717" s="118"/>
    </row>
    <row r="718" spans="6:6" x14ac:dyDescent="0.25">
      <c r="F718" s="118"/>
    </row>
    <row r="719" spans="6:6" x14ac:dyDescent="0.25">
      <c r="F719" s="118"/>
    </row>
    <row r="720" spans="6:6" x14ac:dyDescent="0.25">
      <c r="F720" s="118"/>
    </row>
    <row r="721" spans="6:6" x14ac:dyDescent="0.25">
      <c r="F721" s="118"/>
    </row>
    <row r="722" spans="6:6" x14ac:dyDescent="0.25">
      <c r="F722" s="118"/>
    </row>
    <row r="723" spans="6:6" x14ac:dyDescent="0.25">
      <c r="F723" s="118"/>
    </row>
    <row r="724" spans="6:6" x14ac:dyDescent="0.25">
      <c r="F724" s="118"/>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05"/>
      <c r="B1" s="304" t="s">
        <v>15</v>
      </c>
    </row>
    <row r="2" spans="1:2" ht="30" customHeight="1" x14ac:dyDescent="0.25">
      <c r="A2" s="306"/>
      <c r="B2" s="304"/>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13" workbookViewId="0">
      <selection activeCell="J16" sqref="J16"/>
    </sheetView>
  </sheetViews>
  <sheetFormatPr defaultColWidth="8.85546875" defaultRowHeight="13.5" x14ac:dyDescent="0.25"/>
  <cols>
    <col min="1" max="16384" width="8.85546875" style="12"/>
  </cols>
  <sheetData>
    <row r="1" spans="1:22" ht="13.15" customHeight="1" x14ac:dyDescent="0.25">
      <c r="A1" s="36"/>
      <c r="L1" s="307"/>
      <c r="M1" s="307"/>
      <c r="N1" s="307"/>
      <c r="O1" s="307"/>
      <c r="P1" s="307"/>
      <c r="Q1" s="307"/>
      <c r="R1" s="307"/>
      <c r="S1" s="307"/>
      <c r="T1" s="307"/>
      <c r="U1" s="307"/>
      <c r="V1" s="307"/>
    </row>
    <row r="2" spans="1:22" ht="13.15" customHeight="1" x14ac:dyDescent="0.25">
      <c r="A2" s="37"/>
      <c r="L2" s="308"/>
      <c r="M2" s="308"/>
      <c r="N2" s="308"/>
      <c r="O2" s="308"/>
      <c r="P2" s="308"/>
      <c r="Q2" s="308"/>
      <c r="R2" s="308"/>
      <c r="S2" s="308"/>
      <c r="T2" s="308"/>
      <c r="U2" s="308"/>
      <c r="V2" s="308"/>
    </row>
    <row r="5" spans="1:22" ht="14.45" customHeight="1" x14ac:dyDescent="0.25">
      <c r="A5" s="312" t="s">
        <v>214</v>
      </c>
      <c r="B5" s="312"/>
      <c r="C5" s="312"/>
      <c r="D5" s="312"/>
      <c r="E5" s="312"/>
      <c r="F5" s="312"/>
      <c r="G5" s="312"/>
      <c r="H5" s="312"/>
      <c r="L5" s="309" t="s">
        <v>216</v>
      </c>
      <c r="M5" s="309"/>
      <c r="N5" s="309"/>
      <c r="O5" s="309"/>
      <c r="P5" s="309"/>
      <c r="Q5" s="309"/>
      <c r="R5" s="309"/>
      <c r="S5" s="309"/>
      <c r="T5" s="309"/>
      <c r="U5" s="309"/>
    </row>
    <row r="6" spans="1:22" ht="14.45" customHeight="1" x14ac:dyDescent="0.25">
      <c r="A6" s="311" t="s">
        <v>215</v>
      </c>
      <c r="B6" s="311"/>
      <c r="C6" s="311"/>
      <c r="D6" s="311"/>
      <c r="E6" s="311"/>
      <c r="F6" s="311"/>
      <c r="G6" s="311"/>
      <c r="L6" s="310" t="s">
        <v>217</v>
      </c>
      <c r="M6" s="309"/>
      <c r="N6" s="309"/>
      <c r="O6" s="309"/>
      <c r="P6" s="309"/>
      <c r="Q6" s="309"/>
      <c r="R6" s="309"/>
      <c r="S6" s="309"/>
      <c r="T6" s="309"/>
    </row>
    <row r="32" spans="1:20" x14ac:dyDescent="0.25">
      <c r="A32" s="38" t="s">
        <v>218</v>
      </c>
      <c r="B32" s="38"/>
      <c r="C32" s="38"/>
      <c r="D32" s="38"/>
      <c r="E32" s="38"/>
      <c r="F32" s="38"/>
      <c r="G32" s="38"/>
      <c r="H32" s="38"/>
      <c r="I32" s="38"/>
      <c r="L32" s="38" t="s">
        <v>220</v>
      </c>
      <c r="M32" s="38"/>
      <c r="N32" s="38"/>
      <c r="O32" s="38"/>
      <c r="P32" s="38"/>
      <c r="Q32" s="38"/>
      <c r="R32" s="38"/>
      <c r="S32" s="38"/>
      <c r="T32" s="38"/>
    </row>
    <row r="33" spans="1:22" x14ac:dyDescent="0.25">
      <c r="A33" s="311" t="s">
        <v>219</v>
      </c>
      <c r="B33" s="311"/>
      <c r="C33" s="311"/>
      <c r="D33" s="311"/>
      <c r="E33" s="311"/>
      <c r="F33" s="311"/>
      <c r="G33" s="311"/>
      <c r="H33" s="311"/>
      <c r="I33" s="311"/>
      <c r="J33" s="311"/>
      <c r="K33" s="311"/>
      <c r="L33" s="311" t="s">
        <v>221</v>
      </c>
      <c r="M33" s="311"/>
      <c r="N33" s="311"/>
      <c r="O33" s="311"/>
      <c r="P33" s="311"/>
      <c r="Q33" s="311"/>
      <c r="R33" s="311"/>
      <c r="S33" s="311"/>
      <c r="T33" s="311"/>
      <c r="U33" s="311"/>
      <c r="V33" s="311"/>
    </row>
    <row r="53" spans="1:23" x14ac:dyDescent="0.25">
      <c r="A53" s="38"/>
      <c r="B53" s="38"/>
      <c r="C53" s="38"/>
      <c r="D53" s="38"/>
      <c r="E53" s="38"/>
      <c r="F53" s="38"/>
      <c r="G53" s="38"/>
      <c r="H53" s="38"/>
      <c r="I53" s="38"/>
    </row>
    <row r="54" spans="1:23" x14ac:dyDescent="0.25">
      <c r="A54" s="38"/>
      <c r="B54" s="38"/>
      <c r="C54" s="38"/>
      <c r="D54" s="38"/>
      <c r="E54" s="38"/>
      <c r="F54" s="38"/>
      <c r="G54" s="38"/>
      <c r="H54" s="38"/>
      <c r="I54" s="38"/>
    </row>
    <row r="55" spans="1:23" x14ac:dyDescent="0.25">
      <c r="A55" s="311"/>
      <c r="B55" s="311"/>
      <c r="C55" s="311"/>
      <c r="D55" s="311"/>
      <c r="E55" s="311"/>
      <c r="F55" s="311"/>
      <c r="G55" s="311"/>
      <c r="H55" s="311"/>
      <c r="I55" s="311"/>
      <c r="J55" s="311"/>
      <c r="K55" s="311"/>
    </row>
    <row r="60" spans="1:23" x14ac:dyDescent="0.25">
      <c r="A60" s="82"/>
      <c r="B60" s="82"/>
      <c r="C60" s="82"/>
      <c r="D60" s="82"/>
      <c r="E60" s="82"/>
      <c r="F60" s="82"/>
      <c r="G60" s="82"/>
      <c r="H60" s="82"/>
      <c r="I60" s="82"/>
      <c r="J60" s="82"/>
      <c r="K60" s="82"/>
      <c r="L60" s="82"/>
      <c r="M60" s="82"/>
      <c r="N60" s="82"/>
      <c r="O60" s="82"/>
      <c r="P60" s="82"/>
      <c r="Q60" s="82"/>
      <c r="R60" s="82"/>
      <c r="S60" s="82"/>
      <c r="T60" s="82"/>
      <c r="U60" s="82"/>
      <c r="V60" s="82"/>
      <c r="W60" s="82"/>
    </row>
    <row r="61" spans="1:23" x14ac:dyDescent="0.25">
      <c r="A61" s="313"/>
      <c r="B61" s="313"/>
      <c r="C61" s="83"/>
      <c r="D61" s="83"/>
      <c r="E61" s="83"/>
      <c r="F61" s="314"/>
      <c r="G61" s="314"/>
      <c r="H61" s="314"/>
      <c r="I61" s="314"/>
      <c r="J61" s="314"/>
      <c r="K61" s="314"/>
      <c r="L61" s="299"/>
      <c r="M61" s="299"/>
      <c r="N61" s="299"/>
      <c r="O61" s="299"/>
      <c r="P61" s="299"/>
      <c r="Q61" s="299"/>
      <c r="R61" s="82"/>
      <c r="S61" s="82"/>
      <c r="T61" s="82"/>
      <c r="U61" s="298"/>
      <c r="V61" s="298"/>
      <c r="W61" s="82"/>
    </row>
    <row r="62" spans="1:23" x14ac:dyDescent="0.25">
      <c r="A62" s="82"/>
      <c r="B62" s="82"/>
      <c r="C62" s="82"/>
      <c r="D62" s="82"/>
      <c r="E62" s="82"/>
      <c r="F62" s="82"/>
      <c r="G62" s="82"/>
      <c r="H62" s="82"/>
      <c r="I62" s="82"/>
      <c r="J62" s="82"/>
      <c r="K62" s="82"/>
      <c r="L62" s="82"/>
      <c r="M62" s="82"/>
      <c r="N62" s="82"/>
      <c r="O62" s="82"/>
      <c r="P62" s="82"/>
      <c r="Q62" s="82"/>
      <c r="R62" s="82"/>
      <c r="S62" s="82"/>
      <c r="T62" s="82"/>
      <c r="U62" s="82"/>
      <c r="V62" s="82"/>
      <c r="W62" s="82"/>
    </row>
    <row r="66" spans="20:20" x14ac:dyDescent="0.25">
      <c r="T66" s="12" t="s">
        <v>137</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workbookViewId="0">
      <selection activeCell="A40" sqref="A40:C62"/>
    </sheetView>
  </sheetViews>
  <sheetFormatPr defaultRowHeight="12.75" x14ac:dyDescent="0.2"/>
  <cols>
    <col min="1" max="1" width="47.42578125" style="19" customWidth="1"/>
    <col min="2" max="2" width="1.7109375" style="19" customWidth="1"/>
    <col min="3" max="3" width="47.42578125" style="19" customWidth="1"/>
    <col min="4" max="257" width="8.85546875" style="19"/>
    <col min="258" max="258" width="54.85546875" style="19" customWidth="1"/>
    <col min="259" max="259" width="55.42578125" style="19" customWidth="1"/>
    <col min="260" max="513" width="8.85546875" style="19"/>
    <col min="514" max="514" width="54.85546875" style="19" customWidth="1"/>
    <col min="515" max="515" width="55.42578125" style="19" customWidth="1"/>
    <col min="516" max="769" width="8.85546875" style="19"/>
    <col min="770" max="770" width="54.85546875" style="19" customWidth="1"/>
    <col min="771" max="771" width="55.42578125" style="19" customWidth="1"/>
    <col min="772" max="1025" width="8.85546875" style="19"/>
    <col min="1026" max="1026" width="54.85546875" style="19" customWidth="1"/>
    <col min="1027" max="1027" width="55.42578125" style="19" customWidth="1"/>
    <col min="1028" max="1281" width="8.85546875" style="19"/>
    <col min="1282" max="1282" width="54.85546875" style="19" customWidth="1"/>
    <col min="1283" max="1283" width="55.42578125" style="19" customWidth="1"/>
    <col min="1284" max="1537" width="8.85546875" style="19"/>
    <col min="1538" max="1538" width="54.85546875" style="19" customWidth="1"/>
    <col min="1539" max="1539" width="55.42578125" style="19" customWidth="1"/>
    <col min="1540" max="1793" width="8.85546875" style="19"/>
    <col min="1794" max="1794" width="54.85546875" style="19" customWidth="1"/>
    <col min="1795" max="1795" width="55.42578125" style="19" customWidth="1"/>
    <col min="1796" max="2049" width="8.85546875" style="19"/>
    <col min="2050" max="2050" width="54.85546875" style="19" customWidth="1"/>
    <col min="2051" max="2051" width="55.42578125" style="19" customWidth="1"/>
    <col min="2052" max="2305" width="8.85546875" style="19"/>
    <col min="2306" max="2306" width="54.85546875" style="19" customWidth="1"/>
    <col min="2307" max="2307" width="55.42578125" style="19" customWidth="1"/>
    <col min="2308" max="2561" width="8.85546875" style="19"/>
    <col min="2562" max="2562" width="54.85546875" style="19" customWidth="1"/>
    <col min="2563" max="2563" width="55.42578125" style="19" customWidth="1"/>
    <col min="2564" max="2817" width="8.85546875" style="19"/>
    <col min="2818" max="2818" width="54.85546875" style="19" customWidth="1"/>
    <col min="2819" max="2819" width="55.42578125" style="19" customWidth="1"/>
    <col min="2820" max="3073" width="8.85546875" style="19"/>
    <col min="3074" max="3074" width="54.85546875" style="19" customWidth="1"/>
    <col min="3075" max="3075" width="55.42578125" style="19" customWidth="1"/>
    <col min="3076" max="3329" width="8.85546875" style="19"/>
    <col min="3330" max="3330" width="54.85546875" style="19" customWidth="1"/>
    <col min="3331" max="3331" width="55.42578125" style="19" customWidth="1"/>
    <col min="3332" max="3585" width="8.85546875" style="19"/>
    <col min="3586" max="3586" width="54.85546875" style="19" customWidth="1"/>
    <col min="3587" max="3587" width="55.42578125" style="19" customWidth="1"/>
    <col min="3588" max="3841" width="8.85546875" style="19"/>
    <col min="3842" max="3842" width="54.85546875" style="19" customWidth="1"/>
    <col min="3843" max="3843" width="55.42578125" style="19" customWidth="1"/>
    <col min="3844" max="4097" width="8.85546875" style="19"/>
    <col min="4098" max="4098" width="54.85546875" style="19" customWidth="1"/>
    <col min="4099" max="4099" width="55.42578125" style="19" customWidth="1"/>
    <col min="4100" max="4353" width="8.85546875" style="19"/>
    <col min="4354" max="4354" width="54.85546875" style="19" customWidth="1"/>
    <col min="4355" max="4355" width="55.42578125" style="19" customWidth="1"/>
    <col min="4356" max="4609" width="8.85546875" style="19"/>
    <col min="4610" max="4610" width="54.85546875" style="19" customWidth="1"/>
    <col min="4611" max="4611" width="55.42578125" style="19" customWidth="1"/>
    <col min="4612" max="4865" width="8.85546875" style="19"/>
    <col min="4866" max="4866" width="54.85546875" style="19" customWidth="1"/>
    <col min="4867" max="4867" width="55.42578125" style="19" customWidth="1"/>
    <col min="4868" max="5121" width="8.85546875" style="19"/>
    <col min="5122" max="5122" width="54.85546875" style="19" customWidth="1"/>
    <col min="5123" max="5123" width="55.42578125" style="19" customWidth="1"/>
    <col min="5124" max="5377" width="8.85546875" style="19"/>
    <col min="5378" max="5378" width="54.85546875" style="19" customWidth="1"/>
    <col min="5379" max="5379" width="55.42578125" style="19" customWidth="1"/>
    <col min="5380" max="5633" width="8.85546875" style="19"/>
    <col min="5634" max="5634" width="54.85546875" style="19" customWidth="1"/>
    <col min="5635" max="5635" width="55.42578125" style="19" customWidth="1"/>
    <col min="5636" max="5889" width="8.85546875" style="19"/>
    <col min="5890" max="5890" width="54.85546875" style="19" customWidth="1"/>
    <col min="5891" max="5891" width="55.42578125" style="19" customWidth="1"/>
    <col min="5892" max="6145" width="8.85546875" style="19"/>
    <col min="6146" max="6146" width="54.85546875" style="19" customWidth="1"/>
    <col min="6147" max="6147" width="55.42578125" style="19" customWidth="1"/>
    <col min="6148" max="6401" width="8.85546875" style="19"/>
    <col min="6402" max="6402" width="54.85546875" style="19" customWidth="1"/>
    <col min="6403" max="6403" width="55.42578125" style="19" customWidth="1"/>
    <col min="6404" max="6657" width="8.85546875" style="19"/>
    <col min="6658" max="6658" width="54.85546875" style="19" customWidth="1"/>
    <col min="6659" max="6659" width="55.42578125" style="19" customWidth="1"/>
    <col min="6660" max="6913" width="8.85546875" style="19"/>
    <col min="6914" max="6914" width="54.85546875" style="19" customWidth="1"/>
    <col min="6915" max="6915" width="55.42578125" style="19" customWidth="1"/>
    <col min="6916" max="7169" width="8.85546875" style="19"/>
    <col min="7170" max="7170" width="54.85546875" style="19" customWidth="1"/>
    <col min="7171" max="7171" width="55.42578125" style="19" customWidth="1"/>
    <col min="7172" max="7425" width="8.85546875" style="19"/>
    <col min="7426" max="7426" width="54.85546875" style="19" customWidth="1"/>
    <col min="7427" max="7427" width="55.42578125" style="19" customWidth="1"/>
    <col min="7428" max="7681" width="8.85546875" style="19"/>
    <col min="7682" max="7682" width="54.85546875" style="19" customWidth="1"/>
    <col min="7683" max="7683" width="55.42578125" style="19" customWidth="1"/>
    <col min="7684" max="7937" width="8.85546875" style="19"/>
    <col min="7938" max="7938" width="54.85546875" style="19" customWidth="1"/>
    <col min="7939" max="7939" width="55.42578125" style="19" customWidth="1"/>
    <col min="7940" max="8193" width="8.85546875" style="19"/>
    <col min="8194" max="8194" width="54.85546875" style="19" customWidth="1"/>
    <col min="8195" max="8195" width="55.42578125" style="19" customWidth="1"/>
    <col min="8196" max="8449" width="8.85546875" style="19"/>
    <col min="8450" max="8450" width="54.85546875" style="19" customWidth="1"/>
    <col min="8451" max="8451" width="55.42578125" style="19" customWidth="1"/>
    <col min="8452" max="8705" width="8.85546875" style="19"/>
    <col min="8706" max="8706" width="54.85546875" style="19" customWidth="1"/>
    <col min="8707" max="8707" width="55.42578125" style="19" customWidth="1"/>
    <col min="8708" max="8961" width="8.85546875" style="19"/>
    <col min="8962" max="8962" width="54.85546875" style="19" customWidth="1"/>
    <col min="8963" max="8963" width="55.42578125" style="19" customWidth="1"/>
    <col min="8964" max="9217" width="8.85546875" style="19"/>
    <col min="9218" max="9218" width="54.85546875" style="19" customWidth="1"/>
    <col min="9219" max="9219" width="55.42578125" style="19" customWidth="1"/>
    <col min="9220" max="9473" width="8.85546875" style="19"/>
    <col min="9474" max="9474" width="54.85546875" style="19" customWidth="1"/>
    <col min="9475" max="9475" width="55.42578125" style="19" customWidth="1"/>
    <col min="9476" max="9729" width="8.85546875" style="19"/>
    <col min="9730" max="9730" width="54.85546875" style="19" customWidth="1"/>
    <col min="9731" max="9731" width="55.42578125" style="19" customWidth="1"/>
    <col min="9732" max="9985" width="8.85546875" style="19"/>
    <col min="9986" max="9986" width="54.85546875" style="19" customWidth="1"/>
    <col min="9987" max="9987" width="55.42578125" style="19" customWidth="1"/>
    <col min="9988" max="10241" width="8.85546875" style="19"/>
    <col min="10242" max="10242" width="54.85546875" style="19" customWidth="1"/>
    <col min="10243" max="10243" width="55.42578125" style="19" customWidth="1"/>
    <col min="10244" max="10497" width="8.85546875" style="19"/>
    <col min="10498" max="10498" width="54.85546875" style="19" customWidth="1"/>
    <col min="10499" max="10499" width="55.42578125" style="19" customWidth="1"/>
    <col min="10500" max="10753" width="8.85546875" style="19"/>
    <col min="10754" max="10754" width="54.85546875" style="19" customWidth="1"/>
    <col min="10755" max="10755" width="55.42578125" style="19" customWidth="1"/>
    <col min="10756" max="11009" width="8.85546875" style="19"/>
    <col min="11010" max="11010" width="54.85546875" style="19" customWidth="1"/>
    <col min="11011" max="11011" width="55.42578125" style="19" customWidth="1"/>
    <col min="11012" max="11265" width="8.85546875" style="19"/>
    <col min="11266" max="11266" width="54.85546875" style="19" customWidth="1"/>
    <col min="11267" max="11267" width="55.42578125" style="19" customWidth="1"/>
    <col min="11268" max="11521" width="8.85546875" style="19"/>
    <col min="11522" max="11522" width="54.85546875" style="19" customWidth="1"/>
    <col min="11523" max="11523" width="55.42578125" style="19" customWidth="1"/>
    <col min="11524" max="11777" width="8.85546875" style="19"/>
    <col min="11778" max="11778" width="54.85546875" style="19" customWidth="1"/>
    <col min="11779" max="11779" width="55.42578125" style="19" customWidth="1"/>
    <col min="11780" max="12033" width="8.85546875" style="19"/>
    <col min="12034" max="12034" width="54.85546875" style="19" customWidth="1"/>
    <col min="12035" max="12035" width="55.42578125" style="19" customWidth="1"/>
    <col min="12036" max="12289" width="8.85546875" style="19"/>
    <col min="12290" max="12290" width="54.85546875" style="19" customWidth="1"/>
    <col min="12291" max="12291" width="55.42578125" style="19" customWidth="1"/>
    <col min="12292" max="12545" width="8.85546875" style="19"/>
    <col min="12546" max="12546" width="54.85546875" style="19" customWidth="1"/>
    <col min="12547" max="12547" width="55.42578125" style="19" customWidth="1"/>
    <col min="12548" max="12801" width="8.85546875" style="19"/>
    <col min="12802" max="12802" width="54.85546875" style="19" customWidth="1"/>
    <col min="12803" max="12803" width="55.42578125" style="19" customWidth="1"/>
    <col min="12804" max="13057" width="8.85546875" style="19"/>
    <col min="13058" max="13058" width="54.85546875" style="19" customWidth="1"/>
    <col min="13059" max="13059" width="55.42578125" style="19" customWidth="1"/>
    <col min="13060" max="13313" width="8.85546875" style="19"/>
    <col min="13314" max="13314" width="54.85546875" style="19" customWidth="1"/>
    <col min="13315" max="13315" width="55.42578125" style="19" customWidth="1"/>
    <col min="13316" max="13569" width="8.85546875" style="19"/>
    <col min="13570" max="13570" width="54.85546875" style="19" customWidth="1"/>
    <col min="13571" max="13571" width="55.42578125" style="19" customWidth="1"/>
    <col min="13572" max="13825" width="8.85546875" style="19"/>
    <col min="13826" max="13826" width="54.85546875" style="19" customWidth="1"/>
    <col min="13827" max="13827" width="55.42578125" style="19" customWidth="1"/>
    <col min="13828" max="14081" width="8.85546875" style="19"/>
    <col min="14082" max="14082" width="54.85546875" style="19" customWidth="1"/>
    <col min="14083" max="14083" width="55.42578125" style="19" customWidth="1"/>
    <col min="14084" max="14337" width="8.85546875" style="19"/>
    <col min="14338" max="14338" width="54.85546875" style="19" customWidth="1"/>
    <col min="14339" max="14339" width="55.42578125" style="19" customWidth="1"/>
    <col min="14340" max="14593" width="8.85546875" style="19"/>
    <col min="14594" max="14594" width="54.85546875" style="19" customWidth="1"/>
    <col min="14595" max="14595" width="55.42578125" style="19" customWidth="1"/>
    <col min="14596" max="14849" width="8.85546875" style="19"/>
    <col min="14850" max="14850" width="54.85546875" style="19" customWidth="1"/>
    <col min="14851" max="14851" width="55.42578125" style="19" customWidth="1"/>
    <col min="14852" max="15105" width="8.85546875" style="19"/>
    <col min="15106" max="15106" width="54.85546875" style="19" customWidth="1"/>
    <col min="15107" max="15107" width="55.42578125" style="19" customWidth="1"/>
    <col min="15108" max="15361" width="8.85546875" style="19"/>
    <col min="15362" max="15362" width="54.85546875" style="19" customWidth="1"/>
    <col min="15363" max="15363" width="55.42578125" style="19" customWidth="1"/>
    <col min="15364" max="15617" width="8.85546875" style="19"/>
    <col min="15618" max="15618" width="54.85546875" style="19" customWidth="1"/>
    <col min="15619" max="15619" width="55.42578125" style="19" customWidth="1"/>
    <col min="15620" max="15873" width="8.85546875" style="19"/>
    <col min="15874" max="15874" width="54.85546875" style="19" customWidth="1"/>
    <col min="15875" max="15875" width="55.42578125" style="19" customWidth="1"/>
    <col min="15876" max="16129" width="8.85546875" style="19"/>
    <col min="16130" max="16130" width="54.85546875" style="19" customWidth="1"/>
    <col min="16131" max="16131" width="55.42578125" style="19" customWidth="1"/>
    <col min="16132" max="16384" width="8.85546875" style="19"/>
  </cols>
  <sheetData>
    <row r="1" spans="1:3" ht="13.15" customHeight="1" x14ac:dyDescent="0.2">
      <c r="A1" s="29" t="s">
        <v>63</v>
      </c>
      <c r="B1" s="30"/>
      <c r="C1" s="31" t="s">
        <v>64</v>
      </c>
    </row>
    <row r="2" spans="1:3" ht="12" customHeight="1" x14ac:dyDescent="0.2">
      <c r="A2" s="30"/>
      <c r="B2" s="30"/>
      <c r="C2" s="30"/>
    </row>
    <row r="3" spans="1:3" x14ac:dyDescent="0.2">
      <c r="A3" s="17" t="s">
        <v>138</v>
      </c>
      <c r="B3" s="17"/>
      <c r="C3" s="21" t="s">
        <v>21</v>
      </c>
    </row>
    <row r="4" spans="1:3" x14ac:dyDescent="0.2">
      <c r="A4" s="17"/>
      <c r="B4" s="17"/>
      <c r="C4" s="21"/>
    </row>
    <row r="5" spans="1:3" ht="19.899999999999999" customHeight="1" x14ac:dyDescent="0.2">
      <c r="A5" s="17" t="s">
        <v>24</v>
      </c>
      <c r="B5" s="21"/>
      <c r="C5" s="21" t="s">
        <v>25</v>
      </c>
    </row>
    <row r="6" spans="1:3" ht="46.5" customHeight="1" x14ac:dyDescent="0.2">
      <c r="A6" s="23" t="s">
        <v>159</v>
      </c>
      <c r="B6" s="23"/>
      <c r="C6" s="28" t="s">
        <v>145</v>
      </c>
    </row>
    <row r="7" spans="1:3" ht="65.25" customHeight="1" x14ac:dyDescent="0.2">
      <c r="A7" s="23" t="s">
        <v>211</v>
      </c>
      <c r="B7" s="23"/>
      <c r="C7" s="28" t="s">
        <v>212</v>
      </c>
    </row>
    <row r="8" spans="1:3" ht="42.75" customHeight="1" x14ac:dyDescent="0.2">
      <c r="A8" s="153" t="s">
        <v>213</v>
      </c>
      <c r="C8" s="154" t="s">
        <v>233</v>
      </c>
    </row>
    <row r="10" spans="1:3" ht="20.45" customHeight="1" x14ac:dyDescent="0.2">
      <c r="A10" s="17" t="s">
        <v>22</v>
      </c>
      <c r="B10" s="21"/>
      <c r="C10" s="21" t="s">
        <v>23</v>
      </c>
    </row>
    <row r="11" spans="1:3" ht="113.25" customHeight="1" x14ac:dyDescent="0.2">
      <c r="A11" s="111" t="s">
        <v>160</v>
      </c>
      <c r="B11" s="23"/>
      <c r="C11" s="28" t="s">
        <v>166</v>
      </c>
    </row>
    <row r="12" spans="1:3" ht="19.899999999999999" customHeight="1" x14ac:dyDescent="0.2">
      <c r="A12" s="17" t="s">
        <v>26</v>
      </c>
      <c r="B12" s="21"/>
      <c r="C12" s="21" t="s">
        <v>27</v>
      </c>
    </row>
    <row r="13" spans="1:3" ht="29.45" customHeight="1" x14ac:dyDescent="0.2">
      <c r="A13" s="33" t="s">
        <v>146</v>
      </c>
      <c r="B13" s="24"/>
      <c r="C13" s="34" t="s">
        <v>147</v>
      </c>
    </row>
    <row r="14" spans="1:3" ht="13.15" customHeight="1" x14ac:dyDescent="0.2">
      <c r="A14" s="30"/>
      <c r="B14" s="30"/>
      <c r="C14" s="21"/>
    </row>
    <row r="15" spans="1:3" ht="19.899999999999999" customHeight="1" x14ac:dyDescent="0.2">
      <c r="A15" s="17" t="s">
        <v>28</v>
      </c>
      <c r="B15" s="21"/>
      <c r="C15" s="21" t="s">
        <v>29</v>
      </c>
    </row>
    <row r="16" spans="1:3" ht="83.25" customHeight="1" x14ac:dyDescent="0.2">
      <c r="A16" s="23" t="s">
        <v>240</v>
      </c>
      <c r="B16" s="23"/>
      <c r="C16" s="28" t="s">
        <v>157</v>
      </c>
    </row>
    <row r="17" spans="1:3" ht="179.25" customHeight="1" x14ac:dyDescent="0.2">
      <c r="A17" s="23" t="s">
        <v>236</v>
      </c>
      <c r="B17" s="23"/>
      <c r="C17" s="28" t="s">
        <v>158</v>
      </c>
    </row>
    <row r="18" spans="1:3" ht="52.5" customHeight="1" x14ac:dyDescent="0.2">
      <c r="A18" s="23" t="s">
        <v>168</v>
      </c>
      <c r="B18" s="23"/>
      <c r="C18" s="28" t="s">
        <v>169</v>
      </c>
    </row>
    <row r="19" spans="1:3" ht="23.25" customHeight="1" x14ac:dyDescent="0.2">
      <c r="A19" s="23"/>
      <c r="B19" s="23"/>
      <c r="C19" s="28"/>
    </row>
    <row r="20" spans="1:3" ht="19.149999999999999" customHeight="1" x14ac:dyDescent="0.2">
      <c r="A20" s="17" t="s">
        <v>30</v>
      </c>
      <c r="B20" s="21"/>
      <c r="C20" s="21" t="s">
        <v>31</v>
      </c>
    </row>
    <row r="21" spans="1:3" ht="60.6" customHeight="1" x14ac:dyDescent="0.2">
      <c r="A21" s="33" t="s">
        <v>65</v>
      </c>
      <c r="B21" s="33"/>
      <c r="C21" s="34" t="s">
        <v>66</v>
      </c>
    </row>
    <row r="22" spans="1:3" ht="33" customHeight="1" x14ac:dyDescent="0.2">
      <c r="A22" s="23" t="s">
        <v>32</v>
      </c>
      <c r="B22" s="23"/>
      <c r="C22" s="28" t="s">
        <v>33</v>
      </c>
    </row>
    <row r="23" spans="1:3" ht="13.15" customHeight="1" x14ac:dyDescent="0.2">
      <c r="A23" s="23"/>
      <c r="B23" s="23"/>
      <c r="C23" s="28"/>
    </row>
    <row r="24" spans="1:3" ht="14.45" customHeight="1" x14ac:dyDescent="0.2">
      <c r="A24" s="17" t="s">
        <v>34</v>
      </c>
      <c r="B24" s="21"/>
      <c r="C24" s="21" t="s">
        <v>35</v>
      </c>
    </row>
    <row r="25" spans="1:3" ht="18.600000000000001" customHeight="1" x14ac:dyDescent="0.2">
      <c r="A25" s="17" t="s">
        <v>56</v>
      </c>
      <c r="B25" s="21"/>
      <c r="C25" s="21" t="s">
        <v>36</v>
      </c>
    </row>
    <row r="26" spans="1:3" ht="115.15" customHeight="1" x14ac:dyDescent="0.2">
      <c r="A26" s="23" t="s">
        <v>241</v>
      </c>
      <c r="B26" s="23"/>
      <c r="C26" s="28" t="s">
        <v>37</v>
      </c>
    </row>
    <row r="27" spans="1:3" s="26" customFormat="1" ht="18" customHeight="1" x14ac:dyDescent="0.2">
      <c r="A27" s="17" t="s">
        <v>149</v>
      </c>
      <c r="B27" s="21"/>
      <c r="C27" s="21" t="s">
        <v>38</v>
      </c>
    </row>
    <row r="28" spans="1:3" ht="231.75" customHeight="1" x14ac:dyDescent="0.2">
      <c r="A28" s="32" t="s">
        <v>161</v>
      </c>
      <c r="B28" s="23"/>
      <c r="C28" s="35" t="s">
        <v>167</v>
      </c>
    </row>
    <row r="29" spans="1:3" ht="35.25" customHeight="1" x14ac:dyDescent="0.2">
      <c r="A29" s="32" t="s">
        <v>235</v>
      </c>
      <c r="B29" s="23"/>
      <c r="C29" s="35" t="s">
        <v>162</v>
      </c>
    </row>
    <row r="30" spans="1:3" ht="35.25" customHeight="1" x14ac:dyDescent="0.2">
      <c r="A30" s="32"/>
      <c r="B30" s="23"/>
      <c r="C30" s="35"/>
    </row>
    <row r="31" spans="1:3" s="26" customFormat="1" ht="27" customHeight="1" x14ac:dyDescent="0.2">
      <c r="A31" s="17" t="s">
        <v>39</v>
      </c>
      <c r="B31" s="21"/>
      <c r="C31" s="21" t="s">
        <v>40</v>
      </c>
    </row>
    <row r="32" spans="1:3" ht="52.5" customHeight="1" x14ac:dyDescent="0.2">
      <c r="A32" s="23" t="s">
        <v>163</v>
      </c>
      <c r="B32" s="23"/>
      <c r="C32" s="28" t="s">
        <v>41</v>
      </c>
    </row>
    <row r="33" spans="1:3" ht="51" customHeight="1" x14ac:dyDescent="0.2">
      <c r="A33" s="23" t="s">
        <v>153</v>
      </c>
      <c r="B33" s="23"/>
      <c r="C33" s="28" t="s">
        <v>42</v>
      </c>
    </row>
    <row r="34" spans="1:3" ht="11.25" customHeight="1" x14ac:dyDescent="0.2">
      <c r="A34" s="23"/>
      <c r="B34" s="23"/>
      <c r="C34" s="28"/>
    </row>
    <row r="35" spans="1:3" ht="11.25" customHeight="1" x14ac:dyDescent="0.2">
      <c r="A35" s="23"/>
      <c r="B35" s="23"/>
      <c r="C35" s="28"/>
    </row>
    <row r="36" spans="1:3" ht="11.25" customHeight="1" x14ac:dyDescent="0.2">
      <c r="A36" s="23"/>
      <c r="B36" s="23"/>
      <c r="C36" s="28"/>
    </row>
    <row r="37" spans="1:3" ht="11.25" customHeight="1" x14ac:dyDescent="0.2">
      <c r="A37" s="23"/>
      <c r="B37" s="23"/>
      <c r="C37" s="28"/>
    </row>
    <row r="38" spans="1:3" ht="11.25" customHeight="1" x14ac:dyDescent="0.2">
      <c r="A38" s="23"/>
      <c r="B38" s="23"/>
      <c r="C38" s="28"/>
    </row>
    <row r="39" spans="1:3" ht="11.25" customHeight="1" x14ac:dyDescent="0.2">
      <c r="A39" s="23"/>
      <c r="B39" s="23"/>
      <c r="C39" s="28"/>
    </row>
    <row r="40" spans="1:3" ht="15.75" customHeight="1" x14ac:dyDescent="0.2">
      <c r="A40" s="17" t="s">
        <v>43</v>
      </c>
      <c r="B40" s="21"/>
      <c r="C40" s="21" t="s">
        <v>44</v>
      </c>
    </row>
    <row r="41" spans="1:3" ht="76.5" x14ac:dyDescent="0.2">
      <c r="A41" s="23" t="s">
        <v>234</v>
      </c>
      <c r="B41" s="23"/>
      <c r="C41" s="28" t="s">
        <v>225</v>
      </c>
    </row>
    <row r="42" spans="1:3" ht="8.25" customHeight="1" x14ac:dyDescent="0.2">
      <c r="A42" s="23"/>
      <c r="B42" s="23"/>
      <c r="C42" s="28"/>
    </row>
    <row r="43" spans="1:3" ht="31.5" customHeight="1" x14ac:dyDescent="0.2">
      <c r="A43" s="17" t="s">
        <v>148</v>
      </c>
      <c r="B43" s="21"/>
      <c r="C43" s="21" t="s">
        <v>45</v>
      </c>
    </row>
    <row r="44" spans="1:3" ht="167.25" customHeight="1" x14ac:dyDescent="0.2">
      <c r="A44" s="23" t="s">
        <v>164</v>
      </c>
      <c r="B44" s="23"/>
      <c r="C44" s="28" t="s">
        <v>46</v>
      </c>
    </row>
    <row r="45" spans="1:3" ht="6" hidden="1" customHeight="1" x14ac:dyDescent="0.2">
      <c r="A45" s="92"/>
      <c r="B45" s="92"/>
      <c r="C45" s="92"/>
    </row>
    <row r="46" spans="1:3" ht="9.75" hidden="1" customHeight="1" x14ac:dyDescent="0.2">
      <c r="A46" s="90"/>
      <c r="B46" s="87"/>
      <c r="C46" s="91"/>
    </row>
    <row r="47" spans="1:3" ht="12.75" hidden="1" customHeight="1" x14ac:dyDescent="0.2">
      <c r="A47" s="315"/>
      <c r="B47" s="315"/>
      <c r="C47" s="315"/>
    </row>
    <row r="48" spans="1:3" ht="12.75" hidden="1" customHeight="1" x14ac:dyDescent="0.2">
      <c r="A48" s="316"/>
      <c r="B48" s="316"/>
      <c r="C48" s="316"/>
    </row>
    <row r="49" spans="1:3" ht="12.75" hidden="1" customHeight="1" x14ac:dyDescent="0.2">
      <c r="A49" s="23"/>
      <c r="B49" s="23"/>
      <c r="C49" s="28"/>
    </row>
    <row r="50" spans="1:3" ht="12.75" hidden="1" customHeight="1" x14ac:dyDescent="0.2">
      <c r="A50" s="23"/>
      <c r="B50" s="23"/>
      <c r="C50" s="28"/>
    </row>
    <row r="51" spans="1:3" ht="6" customHeight="1" x14ac:dyDescent="0.2">
      <c r="A51" s="23"/>
      <c r="B51" s="23"/>
      <c r="C51" s="28"/>
    </row>
    <row r="52" spans="1:3" ht="16.5" customHeight="1" x14ac:dyDescent="0.2">
      <c r="A52" s="17" t="s">
        <v>47</v>
      </c>
      <c r="B52" s="21"/>
      <c r="C52" s="21" t="s">
        <v>48</v>
      </c>
    </row>
    <row r="53" spans="1:3" ht="153" customHeight="1" x14ac:dyDescent="0.2">
      <c r="A53" s="23" t="s">
        <v>165</v>
      </c>
      <c r="B53" s="23"/>
      <c r="C53" s="28" t="s">
        <v>49</v>
      </c>
    </row>
    <row r="54" spans="1:3" ht="12.75" customHeight="1" x14ac:dyDescent="0.2">
      <c r="A54" s="23"/>
      <c r="B54" s="23"/>
      <c r="C54" s="28"/>
    </row>
    <row r="55" spans="1:3" ht="19.899999999999999" customHeight="1" x14ac:dyDescent="0.2">
      <c r="A55" s="27" t="s">
        <v>50</v>
      </c>
      <c r="B55" s="17"/>
      <c r="C55" s="21" t="s">
        <v>51</v>
      </c>
    </row>
    <row r="56" spans="1:3" ht="31.9" customHeight="1" x14ac:dyDescent="0.2">
      <c r="A56" s="17" t="s">
        <v>152</v>
      </c>
      <c r="B56" s="17"/>
      <c r="C56" s="21" t="s">
        <v>57</v>
      </c>
    </row>
    <row r="57" spans="1:3" ht="30.6" customHeight="1" x14ac:dyDescent="0.2">
      <c r="A57" s="23" t="s">
        <v>52</v>
      </c>
      <c r="B57" s="23"/>
      <c r="C57" s="28" t="s">
        <v>53</v>
      </c>
    </row>
    <row r="58" spans="1:3" ht="46.9" customHeight="1" x14ac:dyDescent="0.2">
      <c r="A58" s="17" t="s">
        <v>150</v>
      </c>
      <c r="B58" s="17"/>
      <c r="C58" s="21" t="s">
        <v>58</v>
      </c>
    </row>
    <row r="59" spans="1:3" ht="31.9" customHeight="1" x14ac:dyDescent="0.2">
      <c r="A59" s="17" t="s">
        <v>59</v>
      </c>
      <c r="B59" s="17"/>
      <c r="C59" s="21" t="s">
        <v>60</v>
      </c>
    </row>
    <row r="60" spans="1:3" ht="29.25" customHeight="1" x14ac:dyDescent="0.2">
      <c r="A60" s="17" t="s">
        <v>61</v>
      </c>
      <c r="B60" s="17"/>
      <c r="C60" s="21" t="s">
        <v>62</v>
      </c>
    </row>
    <row r="61" spans="1:3" ht="31.9" customHeight="1" x14ac:dyDescent="0.2">
      <c r="A61" s="23" t="s">
        <v>54</v>
      </c>
      <c r="B61" s="23"/>
      <c r="C61" s="28" t="s">
        <v>55</v>
      </c>
    </row>
    <row r="62" spans="1:3" ht="33.6" customHeight="1" x14ac:dyDescent="0.2">
      <c r="A62" s="17" t="s">
        <v>210</v>
      </c>
      <c r="B62" s="17"/>
      <c r="C62" s="21" t="s">
        <v>224</v>
      </c>
    </row>
    <row r="63" spans="1:3" x14ac:dyDescent="0.2">
      <c r="A63" s="23"/>
      <c r="B63" s="23"/>
      <c r="C63" s="21"/>
    </row>
    <row r="64" spans="1:3" x14ac:dyDescent="0.2">
      <c r="A64" s="23"/>
      <c r="B64" s="23"/>
      <c r="C64" s="30"/>
    </row>
    <row r="65" spans="1:3" x14ac:dyDescent="0.2">
      <c r="A65" s="23"/>
      <c r="B65" s="23"/>
      <c r="C65" s="30"/>
    </row>
    <row r="66" spans="1:3" x14ac:dyDescent="0.2">
      <c r="A66" s="23"/>
      <c r="B66" s="23"/>
      <c r="C66" s="30"/>
    </row>
    <row r="67" spans="1:3" x14ac:dyDescent="0.2">
      <c r="A67" s="23"/>
      <c r="B67" s="23"/>
      <c r="C67" s="30"/>
    </row>
    <row r="68" spans="1:3" x14ac:dyDescent="0.2">
      <c r="A68" s="23"/>
      <c r="B68" s="23"/>
      <c r="C68" s="30"/>
    </row>
    <row r="69" spans="1:3" x14ac:dyDescent="0.2">
      <c r="A69" s="21"/>
      <c r="B69" s="21"/>
      <c r="C69" s="30"/>
    </row>
    <row r="70" spans="1:3" x14ac:dyDescent="0.2">
      <c r="A70" s="23"/>
      <c r="B70" s="23"/>
      <c r="C70" s="30"/>
    </row>
    <row r="71" spans="1:3" x14ac:dyDescent="0.2">
      <c r="A71" s="28"/>
      <c r="B71" s="28"/>
      <c r="C71" s="30"/>
    </row>
    <row r="72" spans="1:3" x14ac:dyDescent="0.2">
      <c r="A72" s="23"/>
      <c r="B72" s="23"/>
      <c r="C72" s="30"/>
    </row>
    <row r="73" spans="1:3" x14ac:dyDescent="0.2">
      <c r="A73" s="23"/>
      <c r="B73" s="23"/>
      <c r="C73" s="30"/>
    </row>
    <row r="74" spans="1:3" x14ac:dyDescent="0.2">
      <c r="B74" s="23"/>
      <c r="C74" s="30"/>
    </row>
    <row r="75" spans="1:3" x14ac:dyDescent="0.2">
      <c r="A75" s="28"/>
      <c r="B75" s="28"/>
      <c r="C75" s="30"/>
    </row>
    <row r="76" spans="1:3" x14ac:dyDescent="0.2">
      <c r="A76" s="86"/>
      <c r="B76" s="86"/>
      <c r="C76" s="87"/>
    </row>
    <row r="77" spans="1:3" x14ac:dyDescent="0.2">
      <c r="A77" s="88"/>
      <c r="B77" s="87"/>
      <c r="C77" s="89"/>
    </row>
    <row r="78" spans="1:3" x14ac:dyDescent="0.2">
      <c r="A78" s="28"/>
      <c r="B78" s="28"/>
      <c r="C78" s="30"/>
    </row>
    <row r="79" spans="1:3" x14ac:dyDescent="0.2">
      <c r="A79" s="28"/>
      <c r="B79" s="28"/>
      <c r="C79" s="30"/>
    </row>
    <row r="80" spans="1:3" x14ac:dyDescent="0.2">
      <c r="A80" s="28"/>
      <c r="B80" s="28"/>
      <c r="C80" s="30"/>
    </row>
    <row r="81" spans="1:2" x14ac:dyDescent="0.2">
      <c r="A81" s="20"/>
      <c r="B81" s="20"/>
    </row>
    <row r="82" spans="1:2" x14ac:dyDescent="0.2">
      <c r="A82" s="20"/>
      <c r="B82" s="20"/>
    </row>
    <row r="83" spans="1:2" x14ac:dyDescent="0.2">
      <c r="A83" s="20"/>
      <c r="B83" s="20"/>
    </row>
    <row r="84" spans="1:2" x14ac:dyDescent="0.2">
      <c r="A84" s="20"/>
      <c r="B84" s="20"/>
    </row>
    <row r="85" spans="1:2" x14ac:dyDescent="0.2">
      <c r="A85" s="20"/>
      <c r="B85" s="20"/>
    </row>
    <row r="86" spans="1:2" x14ac:dyDescent="0.2">
      <c r="A86" s="20"/>
      <c r="B86" s="20"/>
    </row>
    <row r="87" spans="1:2" x14ac:dyDescent="0.2">
      <c r="A87" s="20"/>
      <c r="B87" s="20"/>
    </row>
    <row r="88" spans="1:2" x14ac:dyDescent="0.2">
      <c r="A88" s="20"/>
      <c r="B88" s="20"/>
    </row>
    <row r="89" spans="1:2" x14ac:dyDescent="0.2">
      <c r="A89" s="20"/>
      <c r="B89" s="20"/>
    </row>
    <row r="90" spans="1:2" x14ac:dyDescent="0.2">
      <c r="A90" s="20"/>
      <c r="B90" s="20"/>
    </row>
    <row r="91" spans="1:2" x14ac:dyDescent="0.2">
      <c r="A91" s="20"/>
      <c r="B91" s="20"/>
    </row>
    <row r="92" spans="1:2" x14ac:dyDescent="0.2">
      <c r="A92" s="20"/>
      <c r="B92" s="20"/>
    </row>
    <row r="93" spans="1:2" x14ac:dyDescent="0.2">
      <c r="A93" s="20"/>
      <c r="B93" s="20"/>
    </row>
    <row r="94" spans="1:2" x14ac:dyDescent="0.2">
      <c r="A94" s="22"/>
      <c r="B94" s="22"/>
    </row>
    <row r="95" spans="1:2" x14ac:dyDescent="0.2">
      <c r="A95" s="22"/>
      <c r="B95" s="22"/>
    </row>
    <row r="96" spans="1:2" x14ac:dyDescent="0.2">
      <c r="A96" s="22"/>
      <c r="B96" s="22"/>
    </row>
    <row r="97" spans="1:2" x14ac:dyDescent="0.2">
      <c r="A97" s="27"/>
      <c r="B97" s="27"/>
    </row>
    <row r="98" spans="1:2" x14ac:dyDescent="0.2">
      <c r="A98" s="22"/>
      <c r="B98" s="22"/>
    </row>
    <row r="99" spans="1:2" x14ac:dyDescent="0.2">
      <c r="A99" s="22"/>
      <c r="B99" s="22"/>
    </row>
    <row r="100" spans="1:2" x14ac:dyDescent="0.2">
      <c r="A100" s="27"/>
      <c r="B100" s="27"/>
    </row>
    <row r="101" spans="1:2" x14ac:dyDescent="0.2">
      <c r="A101" s="22"/>
      <c r="B101" s="22"/>
    </row>
    <row r="102" spans="1:2" x14ac:dyDescent="0.2">
      <c r="A102" s="27"/>
      <c r="B102" s="27"/>
    </row>
    <row r="103" spans="1:2" x14ac:dyDescent="0.2">
      <c r="A103" s="27"/>
      <c r="B103" s="27"/>
    </row>
    <row r="104" spans="1:2" x14ac:dyDescent="0.2">
      <c r="A104" s="27"/>
      <c r="B104" s="27"/>
    </row>
    <row r="105" spans="1:2" x14ac:dyDescent="0.2">
      <c r="A105" s="22"/>
      <c r="B105" s="22"/>
    </row>
    <row r="106" spans="1:2" x14ac:dyDescent="0.2">
      <c r="A106" s="27"/>
      <c r="B106" s="27"/>
    </row>
    <row r="107" spans="1:2" x14ac:dyDescent="0.2">
      <c r="A107" s="22"/>
      <c r="B107" s="22"/>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0"/>
      <c r="B153" s="20"/>
    </row>
    <row r="154" spans="1:2" x14ac:dyDescent="0.2">
      <c r="A154" s="20"/>
      <c r="B154" s="20"/>
    </row>
    <row r="155" spans="1:2" x14ac:dyDescent="0.2">
      <c r="A155" s="20"/>
      <c r="B155" s="20"/>
    </row>
    <row r="156" spans="1:2" x14ac:dyDescent="0.2">
      <c r="A156" s="20"/>
      <c r="B156" s="20"/>
    </row>
    <row r="157" spans="1:2" x14ac:dyDescent="0.2">
      <c r="A157" s="25"/>
      <c r="B157" s="25"/>
    </row>
    <row r="158" spans="1:2" x14ac:dyDescent="0.2">
      <c r="A158" s="18"/>
      <c r="B158" s="18"/>
    </row>
    <row r="159" spans="1:2" x14ac:dyDescent="0.2">
      <c r="A159" s="18"/>
      <c r="B159" s="18"/>
    </row>
    <row r="160" spans="1:2" x14ac:dyDescent="0.2">
      <c r="A160" s="20"/>
      <c r="B160" s="20"/>
    </row>
    <row r="161" spans="1:2" x14ac:dyDescent="0.2">
      <c r="A161" s="18"/>
      <c r="B161" s="18"/>
    </row>
    <row r="162" spans="1:2" x14ac:dyDescent="0.2">
      <c r="A162" s="20"/>
      <c r="B162" s="20"/>
    </row>
    <row r="163" spans="1:2" x14ac:dyDescent="0.2">
      <c r="A163" s="18"/>
      <c r="B163" s="18"/>
    </row>
    <row r="164" spans="1:2" x14ac:dyDescent="0.2">
      <c r="A164" s="18"/>
      <c r="B164" s="18"/>
    </row>
    <row r="165" spans="1:2" x14ac:dyDescent="0.2">
      <c r="A165" s="18"/>
      <c r="B165" s="18"/>
    </row>
    <row r="166" spans="1:2" x14ac:dyDescent="0.2">
      <c r="A166" s="20"/>
      <c r="B166" s="20"/>
    </row>
    <row r="167" spans="1:2" x14ac:dyDescent="0.2">
      <c r="A167" s="18"/>
      <c r="B167" s="18"/>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Aida Haliliović</cp:lastModifiedBy>
  <cp:revision/>
  <cp:lastPrinted>2022-12-22T09:34:07Z</cp:lastPrinted>
  <dcterms:created xsi:type="dcterms:W3CDTF">2012-03-15T09:01:08Z</dcterms:created>
  <dcterms:modified xsi:type="dcterms:W3CDTF">2022-12-26T07:35:25Z</dcterms:modified>
</cp:coreProperties>
</file>